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35" tabRatio="752" activeTab="0"/>
  </bookViews>
  <sheets>
    <sheet name="Mov. carga 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<sst xmlns="http://schemas.openxmlformats.org/spreadsheetml/2006/main" count="117" uniqueCount="41">
  <si>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Pasajeros</t>
  </si>
  <si>
    <t>Enero</t>
  </si>
  <si>
    <t>Febrero</t>
  </si>
  <si>
    <t>Marzo</t>
  </si>
  <si>
    <t>Abril</t>
  </si>
  <si>
    <t>Mayo</t>
  </si>
  <si>
    <t>Junio</t>
  </si>
  <si>
    <t>Total</t>
  </si>
  <si>
    <t>Cargas en Toneladas</t>
  </si>
  <si>
    <t>Movimiento mensual de carga de crudo en Monoboyas por calidad de producto 2008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</si>
  <si>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</si>
  <si>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</si>
  <si>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</si>
  <si>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</si>
  <si>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</si>
  <si>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</si>
  <si>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Sobre cubierta</t>
  </si>
  <si>
    <t>Bajo cubierta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</si>
  <si>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</si>
  <si>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</si>
  <si>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</si>
  <si>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>Movimiento mensual de carga Cabotaje en Terminal de Abastecimiento 2008</t>
  </si>
  <si>
    <t xml:space="preserve"> Producto</t>
  </si>
  <si>
    <t xml:space="preserve">Fluídos petroleros </t>
  </si>
  <si>
    <t>Movimiento mensual de carga de Altura en la Terminal de Usos Multiples  2008</t>
  </si>
  <si>
    <t>Graneles (Agrícola/Mineral)</t>
  </si>
  <si>
    <t>Cont.(tons)</t>
  </si>
  <si>
    <t>Cont. (TEUS) pzs.</t>
  </si>
  <si>
    <t>General</t>
  </si>
  <si>
    <t>Turísticos</t>
  </si>
  <si>
    <t>Movimiento mensual de carga Cabotaje en Terminal de Usos Múltiples 2008</t>
  </si>
  <si>
    <r>
      <t>Carga General</t>
    </r>
    <r>
      <rPr>
        <sz val="8"/>
        <color indexed="62"/>
        <rFont val="Arial"/>
        <family val="2"/>
      </rPr>
      <t xml:space="preserve"> </t>
    </r>
  </si>
  <si>
    <t>Carga Mineral (Barita y Grava)</t>
  </si>
  <si>
    <t>Contenerizada</t>
  </si>
  <si>
    <t>Embarque y desembarque de pasajeros en la Terminal de Usos Múltiples 2008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</si>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</sst>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#,##0.000"/>
    <numFmt numFmtId="184" formatCode="_([$€]* #,##0.00_);_([$€]* \(#,##0.00\);_([$€]* &quot;-&quot;??_);_(@_)"/>
    <numFmt numFmtId="185" formatCode="#,##0;[Red]#,##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&quot;$&quot;#,##0.0_);\(&quot;$&quot;#,##0.0\)"/>
    <numFmt numFmtId="209" formatCode="_(* #,##0.0_);_(* \(#,##0.0\);_(* &quot;-&quot;??_);_(@_)"/>
    <numFmt numFmtId="210" formatCode="0.0%"/>
    <numFmt numFmtId="211" formatCode="#,##0.0;\-#,##0.0"/>
    <numFmt numFmtId="212" formatCode="_(* #,##0_);_(* \(#,##0\);_(* &quot;-&quot;??_);_(@_)"/>
    <numFmt numFmtId="213" formatCode="_-* #,##0.0_-;\-* #,##0.0_-;_-* &quot;-&quot;??_-;_-@_-"/>
    <numFmt numFmtId="214" formatCode="_-* #,##0_-;\-* #,##0_-;_-* &quot;-&quot;??_-;_-@_-"/>
    <numFmt numFmtId="215" formatCode="[$-80A]dddd\,\ dd&quot; de &quot;mmmm&quot; de &quot;yyyy"/>
    <numFmt numFmtId="216" formatCode="[$-80A]hh:mm:ss\ AM/PM"/>
    <numFmt numFmtId="217" formatCode="hh:mm:ss;@"/>
    <numFmt numFmtId="218" formatCode="dd:hh:mm:ss;@"/>
    <numFmt numFmtId="219" formatCode="&quot;$&quot;#,##0.00"/>
    <numFmt numFmtId="220" formatCode="#,##0.0000"/>
    <numFmt numFmtId="221" formatCode="#,##0.000_ ;[Red]\-#,##0.000\ "/>
    <numFmt numFmtId="222" formatCode="0.000"/>
    <numFmt numFmtId="223" formatCode="#,##0.0000_ ;[Red]\-#,##0.0000\ "/>
    <numFmt numFmtId="224" formatCode="#,##0.00_ ;[Red]\-#,##0.00\ "/>
    <numFmt numFmtId="225" formatCode="_-* #,##0.000_-;\-* #,##0.000_-;_-* &quot;-&quot;??_-;_-@_-"/>
    <numFmt numFmtId="226" formatCode="_-* #,##0.0000_-;\-* #,##0.0000_-;_-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0"/>
    </font>
    <font>
      <sz val="9"/>
      <color indexed="62"/>
      <name val="Arial"/>
      <family val="0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0"/>
    </font>
    <font>
      <sz val="9"/>
      <color indexed="10"/>
      <name val="Arial"/>
      <family val="0"/>
    </font>
    <font>
      <b/>
      <sz val="8"/>
      <color indexed="10"/>
      <name val="Arial"/>
      <family val="2"/>
    </font>
    <font>
      <sz val="7"/>
      <color indexed="62"/>
      <name val="Arial"/>
      <family val="0"/>
    </font>
    <font>
      <sz val="7"/>
      <color indexed="54"/>
      <name val="Arial"/>
      <family val="0"/>
    </font>
    <font>
      <b/>
      <sz val="9"/>
      <color indexed="5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2" borderId="4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4" fillId="2" borderId="9" xfId="0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8" fillId="2" borderId="15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8" fillId="2" borderId="9" xfId="0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4" fontId="8" fillId="2" borderId="10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4" fontId="10" fillId="0" borderId="20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4" fontId="10" fillId="0" borderId="6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/>
    </xf>
    <xf numFmtId="4" fontId="10" fillId="0" borderId="14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7" fillId="0" borderId="6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4" fontId="8" fillId="2" borderId="22" xfId="0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3"/>
  <sheetViews>
    <sheetView showGridLines="0" tabSelected="1" view="pageBreakPreview" zoomScaleSheetLayoutView="100" workbookViewId="0" topLeftCell="B19">
      <selection activeCell="B2" sqref="B2:O2"/>
    </sheetView>
  </sheetViews>
  <sheetFormatPr defaultColWidth="11.421875" defaultRowHeight="12.75"/>
  <cols>
    <col min="1" max="1" width="3.421875" style="4" customWidth="1"/>
    <col min="2" max="2" width="19.57421875" style="4" customWidth="1"/>
    <col min="3" max="14" width="9.8515625" style="4" customWidth="1"/>
    <col min="15" max="15" width="11.8515625" style="4" customWidth="1"/>
    <col min="16" max="16384" width="11.421875" style="4" customWidth="1"/>
  </cols>
  <sheetData>
    <row r="1" spans="2:15" ht="12">
      <c r="B1" s="68" t="s">
        <v>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s="7" customFormat="1" ht="12">
      <c r="B2" s="68" t="s">
        <v>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7" customFormat="1" ht="12.75" thickBot="1">
      <c r="P3" s="8"/>
    </row>
    <row r="4" spans="2:16" s="7" customFormat="1" ht="12.75" thickBot="1">
      <c r="B4" s="2" t="s">
        <v>10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9" t="s">
        <v>40</v>
      </c>
      <c r="O4" s="3" t="s">
        <v>7</v>
      </c>
      <c r="P4" s="8"/>
    </row>
    <row r="5" spans="2:17" s="7" customFormat="1" ht="12.75" thickBot="1">
      <c r="B5" s="10" t="s">
        <v>11</v>
      </c>
      <c r="C5" s="11">
        <v>0</v>
      </c>
      <c r="D5" s="12">
        <f>1307980/6.3</f>
        <v>207615.87301587302</v>
      </c>
      <c r="E5" s="12">
        <f>2188675/6.3</f>
        <v>347408.7301587302</v>
      </c>
      <c r="F5" s="12">
        <v>784067.46</v>
      </c>
      <c r="G5" s="12">
        <v>0</v>
      </c>
      <c r="H5" s="12">
        <v>808125.87</v>
      </c>
      <c r="I5" s="12">
        <v>626224.13</v>
      </c>
      <c r="J5" s="12">
        <v>578039.05</v>
      </c>
      <c r="K5" s="12">
        <v>130138.89</v>
      </c>
      <c r="L5" s="12">
        <v>760781.905</v>
      </c>
      <c r="M5" s="12">
        <v>1050626.35</v>
      </c>
      <c r="N5" s="12">
        <v>983246.19</v>
      </c>
      <c r="O5" s="13">
        <f>SUM(C5:N5)</f>
        <v>6276274.448174603</v>
      </c>
      <c r="P5" s="14"/>
      <c r="Q5" s="15"/>
    </row>
    <row r="6" spans="2:17" s="7" customFormat="1" ht="12.75" thickBot="1">
      <c r="B6" s="5" t="s">
        <v>12</v>
      </c>
      <c r="C6" s="11">
        <v>92716.03</v>
      </c>
      <c r="D6" s="12">
        <f>500405/6.3</f>
        <v>79429.36507936509</v>
      </c>
      <c r="E6" s="12">
        <f>2261388/6.3</f>
        <v>358950.4761904762</v>
      </c>
      <c r="F6" s="12">
        <v>70341.43</v>
      </c>
      <c r="G6" s="12">
        <v>32466.82</v>
      </c>
      <c r="H6" s="12">
        <v>32393.33</v>
      </c>
      <c r="I6" s="12">
        <v>64659.68</v>
      </c>
      <c r="J6" s="12">
        <v>31341.75</v>
      </c>
      <c r="K6" s="12">
        <v>59936.51</v>
      </c>
      <c r="L6" s="12">
        <v>213082.54</v>
      </c>
      <c r="M6" s="12">
        <v>337866.35</v>
      </c>
      <c r="N6" s="12">
        <v>32478.1</v>
      </c>
      <c r="O6" s="13">
        <f>SUM(C6:N6)</f>
        <v>1405662.3812698415</v>
      </c>
      <c r="P6" s="14"/>
      <c r="Q6" s="15"/>
    </row>
    <row r="7" spans="2:17" s="7" customFormat="1" ht="12.75" thickBot="1">
      <c r="B7" s="16" t="s">
        <v>13</v>
      </c>
      <c r="C7" s="17">
        <v>0</v>
      </c>
      <c r="D7" s="18">
        <v>0</v>
      </c>
      <c r="E7" s="18">
        <v>0</v>
      </c>
      <c r="F7" s="18">
        <v>0</v>
      </c>
      <c r="G7" s="18">
        <v>414900.64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3">
        <f>SUM(C7:N7)</f>
        <v>414900.64</v>
      </c>
      <c r="P7" s="19"/>
      <c r="Q7" s="20"/>
    </row>
    <row r="8" spans="2:15" s="23" customFormat="1" ht="12" thickBot="1">
      <c r="B8" s="21" t="s">
        <v>7</v>
      </c>
      <c r="C8" s="22">
        <f aca="true" t="shared" si="0" ref="C8:J8">SUM(C5:C7)</f>
        <v>92716.03</v>
      </c>
      <c r="D8" s="22">
        <f t="shared" si="0"/>
        <v>287045.2380952381</v>
      </c>
      <c r="E8" s="22">
        <f t="shared" si="0"/>
        <v>706359.2063492064</v>
      </c>
      <c r="F8" s="22">
        <f t="shared" si="0"/>
        <v>854408.8899999999</v>
      </c>
      <c r="G8" s="22">
        <f t="shared" si="0"/>
        <v>447367.46</v>
      </c>
      <c r="H8" s="22">
        <f t="shared" si="0"/>
        <v>840519.2</v>
      </c>
      <c r="I8" s="22">
        <f t="shared" si="0"/>
        <v>690883.81</v>
      </c>
      <c r="J8" s="22">
        <f t="shared" si="0"/>
        <v>609380.8</v>
      </c>
      <c r="K8" s="22">
        <f>SUM(K5:K7)</f>
        <v>190075.4</v>
      </c>
      <c r="L8" s="22">
        <f>SUM(L5:L7)</f>
        <v>973864.4450000001</v>
      </c>
      <c r="M8" s="22">
        <f>SUM(M5:M7)</f>
        <v>1388492.7000000002</v>
      </c>
      <c r="N8" s="22">
        <f>SUM(N5:N7)</f>
        <v>1015724.2899999999</v>
      </c>
      <c r="O8" s="13">
        <f>SUM(C8:N8)</f>
        <v>8096837.469444445</v>
      </c>
    </row>
    <row r="9" spans="2:14" s="7" customFormat="1" ht="12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="7" customFormat="1" ht="12">
      <c r="B10" s="26" t="s">
        <v>14</v>
      </c>
    </row>
    <row r="11" s="7" customFormat="1" ht="12"/>
    <row r="12" spans="2:15" s="7" customFormat="1" ht="12">
      <c r="B12" s="6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s="7" customFormat="1" ht="12.75" thickBo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s="7" customFormat="1" ht="12">
      <c r="B14" s="27" t="s">
        <v>10</v>
      </c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35</v>
      </c>
      <c r="J14" s="28" t="s">
        <v>36</v>
      </c>
      <c r="K14" s="28" t="s">
        <v>37</v>
      </c>
      <c r="L14" s="28" t="s">
        <v>38</v>
      </c>
      <c r="M14" s="28" t="s">
        <v>39</v>
      </c>
      <c r="N14" s="28" t="s">
        <v>40</v>
      </c>
      <c r="O14" s="29" t="s">
        <v>7</v>
      </c>
      <c r="P14" s="8"/>
    </row>
    <row r="15" spans="2:43" s="7" customFormat="1" ht="12">
      <c r="B15" s="5" t="s">
        <v>16</v>
      </c>
      <c r="C15" s="11">
        <v>11577</v>
      </c>
      <c r="D15" s="30">
        <v>12540</v>
      </c>
      <c r="E15" s="30">
        <v>13106</v>
      </c>
      <c r="F15" s="30">
        <v>72437</v>
      </c>
      <c r="G15" s="30">
        <v>10619</v>
      </c>
      <c r="H15" s="30">
        <v>10304</v>
      </c>
      <c r="I15" s="30">
        <v>12915</v>
      </c>
      <c r="J15" s="30">
        <v>13285</v>
      </c>
      <c r="K15" s="30">
        <v>13716</v>
      </c>
      <c r="L15" s="30">
        <v>14937</v>
      </c>
      <c r="M15" s="30">
        <v>24732.15</v>
      </c>
      <c r="N15" s="30">
        <v>108288</v>
      </c>
      <c r="O15" s="31">
        <f>SUM(C15:N15)</f>
        <v>318456.15</v>
      </c>
      <c r="P15" s="8"/>
      <c r="Q15" s="32"/>
      <c r="R15" s="8"/>
      <c r="T15" s="8"/>
      <c r="U15" s="8"/>
      <c r="V15" s="8"/>
      <c r="W15" s="8"/>
      <c r="X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43" s="7" customFormat="1" ht="12">
      <c r="B16" s="5" t="s">
        <v>17</v>
      </c>
      <c r="C16" s="11">
        <f>696+602.13+171.65+55033</f>
        <v>56502.78</v>
      </c>
      <c r="D16" s="30">
        <f>53614+887.5+623.44+160.04</f>
        <v>55284.98</v>
      </c>
      <c r="E16" s="30">
        <f>57110+532.02+771.5+146.15</f>
        <v>58559.67</v>
      </c>
      <c r="F16" s="30">
        <f>12152+1074+799+112.96</f>
        <v>14137.96</v>
      </c>
      <c r="G16" s="30">
        <f>56622+298+744.76+163.48</f>
        <v>57828.240000000005</v>
      </c>
      <c r="H16" s="30">
        <f>89271+378+594.73+113.6</f>
        <v>90357.33</v>
      </c>
      <c r="I16" s="30">
        <f>74253+1553.14+300.98+214.36</f>
        <v>76321.48</v>
      </c>
      <c r="J16" s="30">
        <f>83086+1172+685.16+138.25</f>
        <v>85081.41</v>
      </c>
      <c r="K16" s="30">
        <f>77832+512.29+484.27+261.43</f>
        <v>79089.98999999999</v>
      </c>
      <c r="L16" s="30">
        <v>65491.48</v>
      </c>
      <c r="M16" s="30">
        <v>90270</v>
      </c>
      <c r="N16" s="30">
        <v>81677.21</v>
      </c>
      <c r="O16" s="31">
        <f>SUM(C16:N16)</f>
        <v>810602.5299999999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s="7" customFormat="1" ht="12.75" thickBot="1">
      <c r="B17" s="33" t="s">
        <v>7</v>
      </c>
      <c r="C17" s="22">
        <f aca="true" t="shared" si="1" ref="C17:H17">SUM(C15:C16)</f>
        <v>68079.78</v>
      </c>
      <c r="D17" s="34">
        <f t="shared" si="1"/>
        <v>67824.98000000001</v>
      </c>
      <c r="E17" s="34">
        <f t="shared" si="1"/>
        <v>71665.67</v>
      </c>
      <c r="F17" s="34">
        <f t="shared" si="1"/>
        <v>86574.95999999999</v>
      </c>
      <c r="G17" s="34">
        <f t="shared" si="1"/>
        <v>68447.24</v>
      </c>
      <c r="H17" s="34">
        <f t="shared" si="1"/>
        <v>100661.33</v>
      </c>
      <c r="I17" s="34">
        <f aca="true" t="shared" si="2" ref="I17:N17">SUM(I15:I16)</f>
        <v>89236.48</v>
      </c>
      <c r="J17" s="34">
        <f t="shared" si="2"/>
        <v>98366.41</v>
      </c>
      <c r="K17" s="34">
        <f t="shared" si="2"/>
        <v>92805.98999999999</v>
      </c>
      <c r="L17" s="34">
        <f t="shared" si="2"/>
        <v>80428.48000000001</v>
      </c>
      <c r="M17" s="34">
        <f t="shared" si="2"/>
        <v>115002.15</v>
      </c>
      <c r="N17" s="34">
        <f t="shared" si="2"/>
        <v>189965.21000000002</v>
      </c>
      <c r="O17" s="31">
        <f>SUM(C17:N17)</f>
        <v>1129058.6800000002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14" s="7" customFormat="1" ht="12">
      <c r="B18" s="26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="35" customFormat="1" ht="12">
      <c r="B19" s="26" t="s">
        <v>19</v>
      </c>
    </row>
    <row r="20" s="35" customFormat="1" ht="12">
      <c r="B20" s="26" t="s">
        <v>20</v>
      </c>
    </row>
    <row r="21" s="7" customFormat="1" ht="12">
      <c r="B21" s="36"/>
    </row>
    <row r="22" spans="2:15" s="7" customFormat="1" ht="12">
      <c r="B22" s="68" t="s">
        <v>21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4" s="7" customFormat="1" ht="12.75" thickBo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5" s="7" customFormat="1" ht="12">
      <c r="B24" s="38" t="s">
        <v>22</v>
      </c>
      <c r="C24" s="39" t="s">
        <v>1</v>
      </c>
      <c r="D24" s="39" t="s">
        <v>2</v>
      </c>
      <c r="E24" s="39" t="s">
        <v>3</v>
      </c>
      <c r="F24" s="39" t="s">
        <v>4</v>
      </c>
      <c r="G24" s="39" t="s">
        <v>5</v>
      </c>
      <c r="H24" s="39" t="s">
        <v>6</v>
      </c>
      <c r="I24" s="39" t="s">
        <v>35</v>
      </c>
      <c r="J24" s="39" t="s">
        <v>36</v>
      </c>
      <c r="K24" s="39" t="s">
        <v>37</v>
      </c>
      <c r="L24" s="39" t="s">
        <v>38</v>
      </c>
      <c r="M24" s="39" t="s">
        <v>39</v>
      </c>
      <c r="N24" s="39" t="s">
        <v>40</v>
      </c>
      <c r="O24" s="40" t="s">
        <v>7</v>
      </c>
    </row>
    <row r="25" spans="2:17" ht="12">
      <c r="B25" s="41" t="s">
        <v>23</v>
      </c>
      <c r="C25" s="42">
        <v>22684.895</v>
      </c>
      <c r="D25" s="43">
        <v>22684.9</v>
      </c>
      <c r="E25" s="43">
        <v>28543.226</v>
      </c>
      <c r="F25" s="43">
        <v>37605.619</v>
      </c>
      <c r="G25" s="43">
        <v>28056.367</v>
      </c>
      <c r="H25" s="43">
        <v>33689.562</v>
      </c>
      <c r="I25" s="43">
        <v>39071.698</v>
      </c>
      <c r="J25" s="43">
        <v>38847.908</v>
      </c>
      <c r="K25" s="43">
        <v>35086.61</v>
      </c>
      <c r="L25" s="43">
        <v>34840.64</v>
      </c>
      <c r="M25" s="43">
        <v>30172.8</v>
      </c>
      <c r="N25" s="43">
        <v>24862.04</v>
      </c>
      <c r="O25" s="44">
        <f>SUM(C25:N25)</f>
        <v>376146.26499999996</v>
      </c>
      <c r="Q25" s="45"/>
    </row>
    <row r="26" spans="2:15" ht="12.75" thickBot="1">
      <c r="B26" s="33" t="s">
        <v>7</v>
      </c>
      <c r="C26" s="46">
        <f>SUM(C25:C25)</f>
        <v>22684.895</v>
      </c>
      <c r="D26" s="47">
        <f aca="true" t="shared" si="3" ref="D26:K26">D25</f>
        <v>22684.9</v>
      </c>
      <c r="E26" s="47">
        <f t="shared" si="3"/>
        <v>28543.226</v>
      </c>
      <c r="F26" s="47">
        <f t="shared" si="3"/>
        <v>37605.619</v>
      </c>
      <c r="G26" s="47">
        <f t="shared" si="3"/>
        <v>28056.367</v>
      </c>
      <c r="H26" s="47">
        <f t="shared" si="3"/>
        <v>33689.562</v>
      </c>
      <c r="I26" s="47">
        <f t="shared" si="3"/>
        <v>39071.698</v>
      </c>
      <c r="J26" s="47">
        <f t="shared" si="3"/>
        <v>38847.908</v>
      </c>
      <c r="K26" s="47">
        <f t="shared" si="3"/>
        <v>35086.61</v>
      </c>
      <c r="L26" s="47">
        <f>L25</f>
        <v>34840.64</v>
      </c>
      <c r="M26" s="66">
        <f>M25</f>
        <v>30172.8</v>
      </c>
      <c r="N26" s="66">
        <f>N25</f>
        <v>24862.04</v>
      </c>
      <c r="O26" s="44">
        <f>SUM(C26:N26)</f>
        <v>376146.26499999996</v>
      </c>
    </row>
    <row r="27" s="7" customFormat="1" ht="12">
      <c r="B27" s="26"/>
    </row>
    <row r="28" s="7" customFormat="1" ht="12"/>
    <row r="29" spans="2:15" s="7" customFormat="1" ht="12">
      <c r="B29" s="68" t="s">
        <v>24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="7" customFormat="1" ht="12.75" thickBot="1"/>
    <row r="31" spans="2:15" s="7" customFormat="1" ht="12">
      <c r="B31" s="38" t="s">
        <v>22</v>
      </c>
      <c r="C31" s="39" t="s">
        <v>1</v>
      </c>
      <c r="D31" s="39" t="s">
        <v>2</v>
      </c>
      <c r="E31" s="39" t="s">
        <v>3</v>
      </c>
      <c r="F31" s="39" t="s">
        <v>4</v>
      </c>
      <c r="G31" s="39" t="s">
        <v>5</v>
      </c>
      <c r="H31" s="39" t="s">
        <v>6</v>
      </c>
      <c r="I31" s="39" t="s">
        <v>35</v>
      </c>
      <c r="J31" s="39" t="s">
        <v>36</v>
      </c>
      <c r="K31" s="39" t="s">
        <v>37</v>
      </c>
      <c r="L31" s="39" t="s">
        <v>38</v>
      </c>
      <c r="M31" s="39" t="s">
        <v>39</v>
      </c>
      <c r="N31" s="39" t="s">
        <v>40</v>
      </c>
      <c r="O31" s="40" t="s">
        <v>7</v>
      </c>
    </row>
    <row r="32" spans="2:15" s="1" customFormat="1" ht="25.5" customHeight="1">
      <c r="B32" s="48" t="s">
        <v>25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50">
        <f aca="true" t="shared" si="4" ref="O32:O37">SUM(C32:N32)</f>
        <v>0</v>
      </c>
    </row>
    <row r="33" spans="2:15" s="7" customFormat="1" ht="14.25" customHeight="1">
      <c r="B33" s="51" t="s">
        <v>26</v>
      </c>
      <c r="C33" s="52">
        <v>0</v>
      </c>
      <c r="D33" s="53">
        <v>551.49</v>
      </c>
      <c r="E33" s="53">
        <v>0</v>
      </c>
      <c r="F33" s="53">
        <v>20.04</v>
      </c>
      <c r="G33" s="53">
        <v>0</v>
      </c>
      <c r="H33" s="53">
        <v>0</v>
      </c>
      <c r="I33" s="53">
        <v>25.89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0">
        <f t="shared" si="4"/>
        <v>597.42</v>
      </c>
    </row>
    <row r="34" spans="2:15" s="8" customFormat="1" ht="14.25" customHeight="1">
      <c r="B34" s="54" t="s">
        <v>27</v>
      </c>
      <c r="C34" s="55">
        <v>0</v>
      </c>
      <c r="D34" s="56">
        <v>34</v>
      </c>
      <c r="E34" s="56">
        <v>0</v>
      </c>
      <c r="F34" s="56">
        <v>3</v>
      </c>
      <c r="G34" s="56">
        <v>0</v>
      </c>
      <c r="H34" s="56">
        <v>0</v>
      </c>
      <c r="I34" s="56">
        <v>4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0">
        <f t="shared" si="4"/>
        <v>41</v>
      </c>
    </row>
    <row r="35" spans="2:15" s="8" customFormat="1" ht="14.25" customHeight="1">
      <c r="B35" s="57" t="s">
        <v>28</v>
      </c>
      <c r="C35" s="55">
        <v>0</v>
      </c>
      <c r="D35" s="56">
        <v>1665.58</v>
      </c>
      <c r="E35" s="56">
        <v>0</v>
      </c>
      <c r="F35" s="56">
        <v>2244.68</v>
      </c>
      <c r="G35" s="56">
        <v>0</v>
      </c>
      <c r="H35" s="56">
        <v>1092.005</v>
      </c>
      <c r="I35" s="56">
        <v>2264.13</v>
      </c>
      <c r="J35" s="56">
        <v>0</v>
      </c>
      <c r="K35" s="56">
        <v>1264.29</v>
      </c>
      <c r="L35" s="56">
        <v>718.43</v>
      </c>
      <c r="M35" s="56">
        <v>0</v>
      </c>
      <c r="N35" s="56">
        <v>0</v>
      </c>
      <c r="O35" s="50">
        <f t="shared" si="4"/>
        <v>9249.115</v>
      </c>
    </row>
    <row r="36" spans="2:15" s="7" customFormat="1" ht="14.25" customHeight="1">
      <c r="B36" s="57" t="s">
        <v>29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0">
        <f t="shared" si="4"/>
        <v>0</v>
      </c>
    </row>
    <row r="37" spans="2:16" s="7" customFormat="1" ht="15" customHeight="1" thickBot="1">
      <c r="B37" s="33" t="s">
        <v>7</v>
      </c>
      <c r="C37" s="59">
        <f aca="true" t="shared" si="5" ref="C37:J37">+C36+C35+C33+C32</f>
        <v>0</v>
      </c>
      <c r="D37" s="59">
        <f t="shared" si="5"/>
        <v>2217.0699999999997</v>
      </c>
      <c r="E37" s="59">
        <f t="shared" si="5"/>
        <v>0</v>
      </c>
      <c r="F37" s="59">
        <f t="shared" si="5"/>
        <v>2264.72</v>
      </c>
      <c r="G37" s="59">
        <f t="shared" si="5"/>
        <v>0</v>
      </c>
      <c r="H37" s="59">
        <f t="shared" si="5"/>
        <v>1092.005</v>
      </c>
      <c r="I37" s="59">
        <f t="shared" si="5"/>
        <v>2290.02</v>
      </c>
      <c r="J37" s="59">
        <f t="shared" si="5"/>
        <v>0</v>
      </c>
      <c r="K37" s="59">
        <f>+K36+K35+K33+K32</f>
        <v>1264.29</v>
      </c>
      <c r="L37" s="59">
        <f>+L36+L35+L33+L32</f>
        <v>718.43</v>
      </c>
      <c r="M37" s="59">
        <f>+M36+M35+M33+M32</f>
        <v>0</v>
      </c>
      <c r="N37" s="59">
        <f>+N36+N35+N33+N32</f>
        <v>0</v>
      </c>
      <c r="O37" s="50">
        <f t="shared" si="4"/>
        <v>9846.535</v>
      </c>
      <c r="P37" s="8"/>
    </row>
    <row r="38" s="7" customFormat="1" ht="12"/>
    <row r="39" spans="2:14" s="7" customFormat="1" ht="12">
      <c r="B39" s="6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s="7" customFormat="1" ht="12">
      <c r="B40" s="68" t="s">
        <v>30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4" s="7" customFormat="1" ht="12.75" thickBo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2:15" s="7" customFormat="1" ht="12">
      <c r="B42" s="38" t="s">
        <v>22</v>
      </c>
      <c r="C42" s="39" t="s">
        <v>1</v>
      </c>
      <c r="D42" s="39" t="s">
        <v>2</v>
      </c>
      <c r="E42" s="39" t="s">
        <v>3</v>
      </c>
      <c r="F42" s="39" t="s">
        <v>4</v>
      </c>
      <c r="G42" s="39" t="s">
        <v>5</v>
      </c>
      <c r="H42" s="39" t="s">
        <v>6</v>
      </c>
      <c r="I42" s="39" t="s">
        <v>35</v>
      </c>
      <c r="J42" s="39" t="s">
        <v>36</v>
      </c>
      <c r="K42" s="39" t="s">
        <v>37</v>
      </c>
      <c r="L42" s="39" t="s">
        <v>38</v>
      </c>
      <c r="M42" s="39" t="s">
        <v>39</v>
      </c>
      <c r="N42" s="39" t="s">
        <v>40</v>
      </c>
      <c r="O42" s="40" t="s">
        <v>7</v>
      </c>
    </row>
    <row r="43" spans="2:15" s="7" customFormat="1" ht="12.75">
      <c r="B43" s="54" t="s">
        <v>31</v>
      </c>
      <c r="C43" s="49">
        <v>142.31</v>
      </c>
      <c r="D43" s="49">
        <v>142.8</v>
      </c>
      <c r="E43" s="49">
        <v>62.8</v>
      </c>
      <c r="F43" s="49">
        <v>246.18</v>
      </c>
      <c r="G43" s="49">
        <v>373.72</v>
      </c>
      <c r="H43" s="49">
        <v>115.41</v>
      </c>
      <c r="I43" s="49">
        <v>1029.06</v>
      </c>
      <c r="J43" s="49">
        <v>495.64</v>
      </c>
      <c r="K43" s="49">
        <v>141.56</v>
      </c>
      <c r="L43" s="49">
        <v>197.38</v>
      </c>
      <c r="M43" s="49">
        <v>176.8</v>
      </c>
      <c r="N43" s="49">
        <v>1652.42</v>
      </c>
      <c r="O43" s="50">
        <f>SUM(C43:N43)</f>
        <v>4776.08</v>
      </c>
    </row>
    <row r="44" spans="2:15" s="7" customFormat="1" ht="25.5">
      <c r="B44" s="61" t="s">
        <v>32</v>
      </c>
      <c r="C44" s="52">
        <v>0</v>
      </c>
      <c r="D44" s="52">
        <v>0</v>
      </c>
      <c r="E44" s="52">
        <v>1800.76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0">
        <f>SUM(C44:N44)</f>
        <v>1800.76</v>
      </c>
    </row>
    <row r="45" spans="2:15" s="7" customFormat="1" ht="12">
      <c r="B45" s="51" t="s">
        <v>33</v>
      </c>
      <c r="C45" s="52">
        <v>6.71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32.5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0">
        <f>SUM(C45:N45)</f>
        <v>39.21</v>
      </c>
    </row>
    <row r="46" spans="2:15" s="7" customFormat="1" ht="12.75">
      <c r="B46" s="54" t="s">
        <v>27</v>
      </c>
      <c r="C46" s="65">
        <v>1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2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50">
        <f>SUM(C46:N46)</f>
        <v>3</v>
      </c>
    </row>
    <row r="47" spans="2:15" ht="12" customHeight="1" thickBot="1">
      <c r="B47" s="62" t="s">
        <v>7</v>
      </c>
      <c r="C47" s="59">
        <f>SUM(C43:C45)</f>
        <v>149.02</v>
      </c>
      <c r="D47" s="59">
        <f aca="true" t="shared" si="6" ref="D47:I47">SUM(D43:D45)</f>
        <v>142.8</v>
      </c>
      <c r="E47" s="59">
        <f t="shared" si="6"/>
        <v>1863.56</v>
      </c>
      <c r="F47" s="59">
        <f t="shared" si="6"/>
        <v>246.18</v>
      </c>
      <c r="G47" s="59">
        <f t="shared" si="6"/>
        <v>373.72</v>
      </c>
      <c r="H47" s="59">
        <f>SUM(H43:H46)</f>
        <v>115.41</v>
      </c>
      <c r="I47" s="59">
        <f t="shared" si="6"/>
        <v>1061.56</v>
      </c>
      <c r="J47" s="59">
        <f>SUM(J43:J46)</f>
        <v>495.64</v>
      </c>
      <c r="K47" s="59">
        <f>SUM(K43:K46)</f>
        <v>141.56</v>
      </c>
      <c r="L47" s="59">
        <f>SUM(L43:L46)</f>
        <v>197.38</v>
      </c>
      <c r="M47" s="59">
        <f>SUM(M43:M46)</f>
        <v>176.8</v>
      </c>
      <c r="N47" s="59">
        <f>SUM(N43:N46)</f>
        <v>1652.42</v>
      </c>
      <c r="O47" s="50">
        <f>SUM(C47:N47)</f>
        <v>6616.05</v>
      </c>
    </row>
    <row r="49" spans="2:15" ht="12">
      <c r="B49" s="68" t="s">
        <v>34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ht="12.75" thickBot="1"/>
    <row r="51" spans="2:15" ht="12">
      <c r="B51" s="38" t="s">
        <v>22</v>
      </c>
      <c r="C51" s="39" t="s">
        <v>1</v>
      </c>
      <c r="D51" s="39" t="s">
        <v>2</v>
      </c>
      <c r="E51" s="39" t="s">
        <v>3</v>
      </c>
      <c r="F51" s="39" t="s">
        <v>4</v>
      </c>
      <c r="G51" s="39" t="s">
        <v>5</v>
      </c>
      <c r="H51" s="39" t="s">
        <v>6</v>
      </c>
      <c r="I51" s="39" t="s">
        <v>35</v>
      </c>
      <c r="J51" s="39" t="s">
        <v>36</v>
      </c>
      <c r="K51" s="39" t="s">
        <v>37</v>
      </c>
      <c r="L51" s="39" t="s">
        <v>38</v>
      </c>
      <c r="M51" s="39" t="s">
        <v>39</v>
      </c>
      <c r="N51" s="39" t="s">
        <v>40</v>
      </c>
      <c r="O51" s="40" t="s">
        <v>7</v>
      </c>
    </row>
    <row r="52" spans="2:15" ht="12.75">
      <c r="B52" s="54" t="s">
        <v>0</v>
      </c>
      <c r="C52" s="63">
        <v>343</v>
      </c>
      <c r="D52" s="63">
        <v>144</v>
      </c>
      <c r="E52" s="63">
        <v>31</v>
      </c>
      <c r="F52" s="63">
        <v>16</v>
      </c>
      <c r="G52" s="63">
        <v>241</v>
      </c>
      <c r="H52" s="63">
        <v>181</v>
      </c>
      <c r="I52" s="63">
        <v>211</v>
      </c>
      <c r="J52" s="63">
        <v>196</v>
      </c>
      <c r="K52" s="63">
        <v>126</v>
      </c>
      <c r="L52" s="63">
        <v>195</v>
      </c>
      <c r="M52" s="63">
        <v>124</v>
      </c>
      <c r="N52" s="63">
        <v>276</v>
      </c>
      <c r="O52" s="64">
        <f>SUM(C52:N52)</f>
        <v>2084</v>
      </c>
    </row>
    <row r="53" spans="2:15" ht="13.5" thickBot="1">
      <c r="B53" s="33" t="s">
        <v>7</v>
      </c>
      <c r="C53" s="62">
        <f aca="true" t="shared" si="7" ref="C53:J53">SUM(C52:C52)</f>
        <v>343</v>
      </c>
      <c r="D53" s="62">
        <f t="shared" si="7"/>
        <v>144</v>
      </c>
      <c r="E53" s="62">
        <f t="shared" si="7"/>
        <v>31</v>
      </c>
      <c r="F53" s="62">
        <f t="shared" si="7"/>
        <v>16</v>
      </c>
      <c r="G53" s="62">
        <f t="shared" si="7"/>
        <v>241</v>
      </c>
      <c r="H53" s="62">
        <f t="shared" si="7"/>
        <v>181</v>
      </c>
      <c r="I53" s="62">
        <f t="shared" si="7"/>
        <v>211</v>
      </c>
      <c r="J53" s="62">
        <f t="shared" si="7"/>
        <v>196</v>
      </c>
      <c r="K53" s="62">
        <f>SUM(K52:K52)</f>
        <v>126</v>
      </c>
      <c r="L53" s="62">
        <f>SUM(L52:L52)</f>
        <v>195</v>
      </c>
      <c r="M53" s="67">
        <f>M52</f>
        <v>124</v>
      </c>
      <c r="N53" s="67">
        <f>N52</f>
        <v>276</v>
      </c>
      <c r="O53" s="64">
        <f>SUM(C53:N53)</f>
        <v>2084</v>
      </c>
    </row>
  </sheetData>
  <sheetProtection/>
  <mergeCells count="6">
    <mergeCell ref="B49:O49"/>
    <mergeCell ref="B2:O2"/>
    <mergeCell ref="B1:O1"/>
    <mergeCell ref="B22:O22"/>
    <mergeCell ref="B29:O29"/>
    <mergeCell ref="B40:O40"/>
  </mergeCells>
  <printOptions/>
  <pageMargins left="0.9737007874015748" right="0.3937007874015748" top="0.8661417322834646" bottom="0.7874015748031497" header="0" footer="0"/>
  <pageSetup horizontalDpi="600" verticalDpi="600" orientation="landscape" paperSize="11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2009-01-07T22:31:23Z</cp:lastPrinted>
  <dcterms:created xsi:type="dcterms:W3CDTF">2008-07-29T15:11:20Z</dcterms:created>
  <dcterms:modified xsi:type="dcterms:W3CDTF">2009-01-08T20:17:25Z</dcterms:modified>
  <cp:category/>
  <cp:version/>
  <cp:contentType/>
  <cp:contentStatus/>
</cp:coreProperties>
</file>