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mayo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G50" i="177" l="1"/>
  <c r="G48" i="177"/>
  <c r="G32" i="177"/>
  <c r="G31" i="177"/>
  <c r="D41" i="177" l="1"/>
  <c r="E41" i="177"/>
  <c r="F41" i="177"/>
  <c r="G41" i="177"/>
  <c r="H41" i="177"/>
  <c r="I41" i="177"/>
  <c r="J41" i="177"/>
  <c r="K41" i="177"/>
  <c r="L41" i="177"/>
  <c r="M41" i="177"/>
  <c r="N41" i="177"/>
  <c r="F50" i="177"/>
  <c r="F48" i="177"/>
  <c r="F32" i="177"/>
  <c r="F31" i="177"/>
  <c r="E50" i="177" l="1"/>
  <c r="E48" i="177"/>
  <c r="E46" i="177"/>
  <c r="E32" i="177"/>
  <c r="E31" i="177"/>
  <c r="D50" i="177" l="1"/>
  <c r="D31" i="177"/>
  <c r="C32" i="177" l="1"/>
  <c r="C50" i="177"/>
  <c r="O39" i="177"/>
  <c r="H29" i="177" l="1"/>
  <c r="I29" i="177"/>
  <c r="J29" i="177"/>
  <c r="K29" i="177"/>
  <c r="L29" i="177"/>
  <c r="M29" i="177"/>
  <c r="N29" i="177"/>
  <c r="O38" i="177"/>
  <c r="O51" i="177"/>
  <c r="C41" i="177"/>
  <c r="C31" i="177" l="1"/>
  <c r="K30" i="177" l="1"/>
  <c r="F53" i="177" l="1"/>
  <c r="E63" i="177" l="1"/>
  <c r="I70" i="177" l="1"/>
  <c r="D70" i="177" l="1"/>
  <c r="E70" i="177"/>
  <c r="F70" i="177"/>
  <c r="G70" i="177"/>
  <c r="H70" i="177"/>
  <c r="J70" i="177"/>
  <c r="K70" i="177"/>
  <c r="L70" i="177"/>
  <c r="M70" i="177"/>
  <c r="N70" i="177"/>
  <c r="C70" i="177"/>
  <c r="N30" i="177" l="1"/>
  <c r="N63" i="177" l="1"/>
  <c r="N59" i="177"/>
  <c r="N53"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O37" i="177"/>
  <c r="O36" i="177"/>
  <c r="O35" i="177"/>
  <c r="O34" i="177"/>
  <c r="G30" i="177"/>
  <c r="G29" i="177" s="1"/>
  <c r="O31" i="177"/>
  <c r="M30" i="177"/>
  <c r="J30" i="177"/>
  <c r="I30" i="177"/>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<sst xmlns="http://schemas.openxmlformats.org/spreadsheetml/2006/main" count="80" uniqueCount="60">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</sst>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77">
    <xf numFmtId="0" fontId="0" fillId="0" borderId="0"/>
    <xf numFmtId="43" fontId="34" fillId="0" borderId="0" applyFont="0" applyFill="0" applyBorder="0" applyAlignment="0" applyProtection="0"/>
    <xf numFmtId="164"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3" fillId="0" borderId="0"/>
    <xf numFmtId="0" fontId="35" fillId="0" borderId="0"/>
    <xf numFmtId="0" fontId="36" fillId="0" borderId="0"/>
    <xf numFmtId="0" fontId="33" fillId="0" borderId="0"/>
    <xf numFmtId="0" fontId="37" fillId="0" borderId="0"/>
    <xf numFmtId="9" fontId="35" fillId="0" borderId="0" applyFont="0" applyFill="0" applyBorder="0" applyAlignment="0" applyProtection="0"/>
    <xf numFmtId="0" fontId="34" fillId="0" borderId="0"/>
    <xf numFmtId="43" fontId="34" fillId="0" borderId="0" applyFont="0" applyFill="0" applyBorder="0" applyAlignment="0" applyProtection="0"/>
    <xf numFmtId="9" fontId="34" fillId="0" borderId="0" applyFont="0" applyFill="0" applyBorder="0" applyAlignment="0" applyProtection="0"/>
    <xf numFmtId="0" fontId="32" fillId="0" borderId="0"/>
    <xf numFmtId="43" fontId="32" fillId="0" borderId="0" applyFont="0" applyFill="0" applyBorder="0" applyAlignment="0" applyProtection="0"/>
    <xf numFmtId="43" fontId="34"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8">
    <xf numFmtId="0" fontId="0" fillId="0" borderId="0" xfId="0"/>
    <xf numFmtId="0" fontId="38" fillId="0" borderId="0" xfId="12" applyFont="1"/>
    <xf numFmtId="0" fontId="39" fillId="0" borderId="0" xfId="12" applyFont="1"/>
    <xf numFmtId="0" fontId="42" fillId="0" borderId="0" xfId="12" applyFont="1" applyFill="1"/>
    <xf numFmtId="0" fontId="42" fillId="0" borderId="0" xfId="12" applyFont="1"/>
    <xf numFmtId="17" fontId="43" fillId="2" borderId="12" xfId="12" applyNumberFormat="1" applyFont="1" applyFill="1" applyBorder="1" applyAlignment="1">
      <alignment horizontal="center" vertical="center"/>
    </xf>
    <xf numFmtId="0" fontId="44" fillId="2" borderId="12" xfId="12" applyFont="1" applyFill="1" applyBorder="1" applyAlignment="1">
      <alignment horizontal="center" vertical="center" wrapText="1"/>
    </xf>
    <xf numFmtId="0" fontId="45" fillId="0" borderId="0" xfId="12" applyFont="1" applyFill="1" applyAlignment="1">
      <alignment horizontal="center" vertical="center"/>
    </xf>
    <xf numFmtId="0" fontId="40" fillId="0" borderId="1" xfId="12" applyFont="1" applyBorder="1"/>
    <xf numFmtId="0" fontId="40" fillId="0" borderId="2" xfId="12" applyFont="1" applyBorder="1"/>
    <xf numFmtId="0" fontId="40" fillId="0" borderId="2" xfId="12" applyFont="1" applyBorder="1" applyAlignment="1">
      <alignment horizontal="right"/>
    </xf>
    <xf numFmtId="0" fontId="46" fillId="0" borderId="2" xfId="12" applyFont="1" applyBorder="1" applyAlignment="1">
      <alignment horizontal="right"/>
    </xf>
    <xf numFmtId="0" fontId="40" fillId="0" borderId="2" xfId="12" applyFont="1" applyFill="1" applyBorder="1" applyAlignment="1">
      <alignment horizontal="right"/>
    </xf>
    <xf numFmtId="0" fontId="40" fillId="0" borderId="3" xfId="12" applyFont="1" applyBorder="1" applyAlignment="1">
      <alignment horizontal="right"/>
    </xf>
    <xf numFmtId="0" fontId="47" fillId="0" borderId="0" xfId="12" applyFont="1" applyFill="1"/>
    <xf numFmtId="3" fontId="48" fillId="0" borderId="2" xfId="12" applyNumberFormat="1" applyFont="1" applyFill="1" applyBorder="1" applyAlignment="1">
      <alignment horizontal="right"/>
    </xf>
    <xf numFmtId="0" fontId="48" fillId="0" borderId="1" xfId="12" applyFont="1" applyBorder="1"/>
    <xf numFmtId="0" fontId="39" fillId="0" borderId="5" xfId="12" applyFont="1" applyBorder="1"/>
    <xf numFmtId="3" fontId="39" fillId="0" borderId="2" xfId="12" applyNumberFormat="1" applyFont="1" applyBorder="1" applyAlignment="1">
      <alignment horizontal="right"/>
    </xf>
    <xf numFmtId="3" fontId="39" fillId="0" borderId="2" xfId="12" applyNumberFormat="1" applyFont="1" applyFill="1" applyBorder="1" applyAlignment="1">
      <alignment horizontal="right"/>
    </xf>
    <xf numFmtId="3" fontId="48" fillId="0" borderId="2" xfId="12" applyNumberFormat="1" applyFont="1" applyBorder="1" applyAlignment="1">
      <alignment horizontal="right"/>
    </xf>
    <xf numFmtId="0" fontId="39" fillId="0" borderId="1" xfId="12" applyFont="1" applyBorder="1"/>
    <xf numFmtId="0" fontId="39" fillId="0" borderId="1" xfId="12" applyFont="1" applyFill="1" applyBorder="1"/>
    <xf numFmtId="0" fontId="39" fillId="0" borderId="5" xfId="12" applyFont="1" applyFill="1" applyBorder="1"/>
    <xf numFmtId="0" fontId="39" fillId="0" borderId="2" xfId="12" applyFont="1" applyBorder="1" applyAlignment="1">
      <alignment horizontal="right"/>
    </xf>
    <xf numFmtId="0" fontId="39" fillId="0" borderId="2" xfId="12" applyFont="1" applyBorder="1"/>
    <xf numFmtId="0" fontId="39" fillId="0" borderId="2" xfId="12" applyFont="1" applyFill="1" applyBorder="1" applyAlignment="1">
      <alignment horizontal="right"/>
    </xf>
    <xf numFmtId="4" fontId="39" fillId="0" borderId="2" xfId="12" applyNumberFormat="1" applyFont="1" applyBorder="1" applyAlignment="1">
      <alignment horizontal="right"/>
    </xf>
    <xf numFmtId="0" fontId="48" fillId="0" borderId="2" xfId="12" applyFont="1" applyBorder="1" applyAlignment="1">
      <alignment horizontal="right"/>
    </xf>
    <xf numFmtId="0" fontId="39" fillId="0" borderId="4" xfId="12" applyFont="1" applyBorder="1"/>
    <xf numFmtId="0" fontId="48" fillId="0" borderId="5" xfId="12" applyFont="1" applyBorder="1"/>
    <xf numFmtId="4" fontId="48" fillId="0" borderId="5" xfId="12" applyNumberFormat="1" applyFont="1" applyFill="1" applyBorder="1" applyAlignment="1"/>
    <xf numFmtId="4" fontId="48" fillId="0" borderId="2" xfId="1" applyNumberFormat="1" applyFont="1" applyBorder="1" applyAlignment="1">
      <alignment horizontal="right"/>
    </xf>
    <xf numFmtId="4" fontId="47" fillId="0" borderId="0" xfId="12" applyNumberFormat="1" applyFont="1" applyFill="1"/>
    <xf numFmtId="4" fontId="48" fillId="0" borderId="5" xfId="12" applyNumberFormat="1" applyFont="1" applyBorder="1" applyAlignment="1"/>
    <xf numFmtId="4" fontId="39" fillId="0" borderId="2" xfId="12" applyNumberFormat="1" applyFont="1" applyFill="1" applyBorder="1" applyAlignment="1"/>
    <xf numFmtId="4" fontId="39" fillId="0" borderId="14" xfId="12" applyNumberFormat="1" applyFont="1" applyFill="1" applyBorder="1" applyAlignment="1"/>
    <xf numFmtId="3" fontId="39" fillId="0" borderId="2" xfId="12" applyNumberFormat="1" applyFont="1" applyFill="1" applyBorder="1" applyAlignment="1"/>
    <xf numFmtId="4" fontId="39" fillId="0" borderId="5" xfId="12" applyNumberFormat="1" applyFont="1" applyFill="1" applyBorder="1" applyAlignment="1"/>
    <xf numFmtId="168" fontId="39" fillId="0" borderId="2" xfId="12" applyNumberFormat="1" applyFont="1" applyFill="1" applyBorder="1" applyAlignment="1"/>
    <xf numFmtId="4" fontId="39" fillId="0" borderId="2" xfId="12" applyNumberFormat="1" applyFont="1" applyBorder="1" applyAlignment="1"/>
    <xf numFmtId="0" fontId="39" fillId="0" borderId="2" xfId="12" applyFont="1" applyFill="1" applyBorder="1"/>
    <xf numFmtId="4" fontId="39" fillId="0" borderId="2" xfId="12" applyNumberFormat="1" applyFont="1" applyFill="1" applyBorder="1" applyAlignment="1">
      <alignment horizontal="right"/>
    </xf>
    <xf numFmtId="0" fontId="39" fillId="0" borderId="4" xfId="12" applyFont="1" applyFill="1" applyBorder="1"/>
    <xf numFmtId="0" fontId="48" fillId="0" borderId="5" xfId="12" applyFont="1" applyFill="1" applyBorder="1"/>
    <xf numFmtId="4" fontId="48" fillId="0" borderId="2" xfId="12" applyNumberFormat="1" applyFont="1" applyFill="1" applyBorder="1" applyAlignment="1">
      <alignment horizontal="right"/>
    </xf>
    <xf numFmtId="0" fontId="39" fillId="0" borderId="18" xfId="12" applyFont="1" applyFill="1" applyBorder="1"/>
    <xf numFmtId="4" fontId="49" fillId="0" borderId="2" xfId="0" applyNumberFormat="1" applyFont="1" applyFill="1" applyBorder="1" applyAlignment="1"/>
    <xf numFmtId="4" fontId="48" fillId="0" borderId="5" xfId="12" applyNumberFormat="1" applyFont="1" applyFill="1" applyBorder="1" applyAlignment="1">
      <alignment horizontal="right"/>
    </xf>
    <xf numFmtId="3" fontId="48" fillId="0" borderId="5" xfId="12" applyNumberFormat="1" applyFont="1" applyBorder="1" applyAlignment="1">
      <alignment horizontal="right"/>
    </xf>
    <xf numFmtId="3" fontId="48" fillId="0" borderId="5" xfId="12" applyNumberFormat="1" applyFont="1" applyFill="1" applyBorder="1" applyAlignment="1">
      <alignment horizontal="right"/>
    </xf>
    <xf numFmtId="3" fontId="39" fillId="0" borderId="5" xfId="12" applyNumberFormat="1" applyFont="1" applyBorder="1" applyAlignment="1">
      <alignment horizontal="right"/>
    </xf>
    <xf numFmtId="3" fontId="39" fillId="0" borderId="14" xfId="12" applyNumberFormat="1" applyFont="1" applyBorder="1" applyAlignment="1">
      <alignment horizontal="right"/>
    </xf>
    <xf numFmtId="3" fontId="48" fillId="0" borderId="2" xfId="1" applyNumberFormat="1" applyFont="1" applyBorder="1" applyAlignment="1">
      <alignment horizontal="right"/>
    </xf>
    <xf numFmtId="0" fontId="48" fillId="0" borderId="4" xfId="12" applyFont="1" applyBorder="1"/>
    <xf numFmtId="0" fontId="39" fillId="0" borderId="15" xfId="12" applyFont="1" applyFill="1" applyBorder="1" applyAlignment="1">
      <alignment horizontal="right"/>
    </xf>
    <xf numFmtId="0" fontId="39" fillId="0" borderId="15" xfId="12" applyFont="1" applyBorder="1" applyAlignment="1">
      <alignment horizontal="right"/>
    </xf>
    <xf numFmtId="0" fontId="39" fillId="0" borderId="17" xfId="12" applyFont="1" applyFill="1" applyBorder="1" applyAlignment="1">
      <alignment horizontal="right"/>
    </xf>
    <xf numFmtId="0" fontId="39" fillId="0" borderId="5" xfId="12" applyFont="1" applyBorder="1" applyAlignment="1">
      <alignment horizontal="right"/>
    </xf>
    <xf numFmtId="0" fontId="39" fillId="0" borderId="5" xfId="12" applyFont="1" applyFill="1" applyBorder="1" applyAlignment="1">
      <alignment horizontal="right"/>
    </xf>
    <xf numFmtId="0" fontId="48" fillId="0" borderId="6" xfId="12" applyFont="1" applyBorder="1" applyAlignment="1">
      <alignment horizontal="right"/>
    </xf>
    <xf numFmtId="0" fontId="48" fillId="0" borderId="6" xfId="12" applyFont="1" applyFill="1" applyBorder="1" applyAlignment="1">
      <alignment horizontal="right"/>
    </xf>
    <xf numFmtId="0" fontId="39" fillId="0" borderId="7" xfId="12" applyFont="1" applyBorder="1"/>
    <xf numFmtId="0" fontId="39" fillId="0" borderId="16" xfId="12" applyFont="1" applyBorder="1" applyAlignment="1">
      <alignment horizontal="right"/>
    </xf>
    <xf numFmtId="0" fontId="39" fillId="0" borderId="8" xfId="12" applyFont="1" applyBorder="1"/>
    <xf numFmtId="0" fontId="39" fillId="0" borderId="9" xfId="12" applyFont="1" applyBorder="1"/>
    <xf numFmtId="0" fontId="39" fillId="0" borderId="9" xfId="12" applyFont="1" applyBorder="1" applyAlignment="1">
      <alignment horizontal="right"/>
    </xf>
    <xf numFmtId="0" fontId="39" fillId="0" borderId="9" xfId="12" applyFont="1" applyFill="1" applyBorder="1" applyAlignment="1">
      <alignment horizontal="right"/>
    </xf>
    <xf numFmtId="3" fontId="48" fillId="0" borderId="9" xfId="12" applyNumberFormat="1" applyFont="1" applyBorder="1" applyAlignment="1">
      <alignment horizontal="right"/>
    </xf>
    <xf numFmtId="0" fontId="48" fillId="0" borderId="5" xfId="12" applyFont="1" applyBorder="1" applyAlignment="1">
      <alignment horizontal="right"/>
    </xf>
    <xf numFmtId="0" fontId="48" fillId="0" borderId="8" xfId="12" applyFont="1" applyBorder="1"/>
    <xf numFmtId="0" fontId="39" fillId="0" borderId="6" xfId="12" applyFont="1" applyBorder="1"/>
    <xf numFmtId="0" fontId="39" fillId="0" borderId="6" xfId="12" applyFont="1" applyFill="1" applyBorder="1" applyAlignment="1">
      <alignment horizontal="right"/>
    </xf>
    <xf numFmtId="0" fontId="39" fillId="0" borderId="6" xfId="12" applyFont="1" applyBorder="1" applyAlignment="1">
      <alignment horizontal="right"/>
    </xf>
    <xf numFmtId="0" fontId="39" fillId="0" borderId="10" xfId="12" applyFont="1" applyBorder="1"/>
    <xf numFmtId="0" fontId="39" fillId="0" borderId="10" xfId="12" applyFont="1" applyBorder="1" applyAlignment="1">
      <alignment horizontal="right"/>
    </xf>
    <xf numFmtId="0" fontId="48" fillId="0" borderId="10" xfId="12" applyFont="1" applyBorder="1" applyAlignment="1">
      <alignment horizontal="right"/>
    </xf>
    <xf numFmtId="0" fontId="50" fillId="0" borderId="0" xfId="12" applyFont="1" applyFill="1"/>
    <xf numFmtId="0" fontId="38" fillId="0" borderId="0" xfId="12" applyFont="1" applyAlignment="1">
      <alignment wrapText="1"/>
    </xf>
    <xf numFmtId="0" fontId="38" fillId="0" borderId="0" xfId="12" applyFont="1" applyFill="1"/>
    <xf numFmtId="3" fontId="42" fillId="0" borderId="0" xfId="12" applyNumberFormat="1" applyFont="1"/>
    <xf numFmtId="0" fontId="41" fillId="0" borderId="0" xfId="12" applyFont="1" applyAlignment="1">
      <alignment horizontal="center"/>
    </xf>
    <xf numFmtId="0" fontId="48" fillId="0" borderId="4" xfId="12" applyFont="1" applyBorder="1"/>
    <xf numFmtId="0" fontId="48" fillId="0" borderId="5" xfId="12" applyFont="1" applyBorder="1"/>
    <xf numFmtId="0" fontId="43" fillId="2" borderId="11" xfId="12" applyFont="1" applyFill="1" applyBorder="1" applyAlignment="1">
      <alignment horizontal="center" vertical="center"/>
    </xf>
    <xf numFmtId="0" fontId="43" fillId="2" borderId="13" xfId="12" applyFont="1" applyFill="1" applyBorder="1" applyAlignment="1">
      <alignment horizontal="center" vertical="center"/>
    </xf>
    <xf numFmtId="0" fontId="48" fillId="0" borderId="4" xfId="12" applyFont="1" applyFill="1" applyBorder="1"/>
    <xf numFmtId="0" fontId="48" fillId="0" borderId="5" xfId="12" applyFont="1" applyFill="1" applyBorder="1"/>
  </cellXfs>
  <cellStyles count="77">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31" xfId="73"/>
    <cellStyle name="Millares 32" xfId="76"/>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36" xfId="72"/>
    <cellStyle name="Normal 37" xfId="75"/>
    <cellStyle name="Normal 4" xfId="9"/>
    <cellStyle name="Normal 5" xfId="10"/>
    <cellStyle name="Normal 6" xfId="12"/>
    <cellStyle name="Normal 7" xfId="15"/>
    <cellStyle name="Normal 8" xfId="18"/>
    <cellStyle name="Normal 8 2" xfId="74"/>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45</xdr:row>
      <xdr:rowOff>152400</xdr:rowOff>
    </xdr:from>
    <xdr:to>
      <xdr:col>5</xdr:col>
      <xdr:colOff>227625</xdr:colOff>
      <xdr:row>47</xdr:row>
      <xdr:rowOff>8550</xdr:rowOff>
    </xdr:to>
    <xdr:sp macro="" textlink="">
      <xdr:nvSpPr>
        <xdr:cNvPr id="14" name="CuadroTexto 13"/>
        <xdr:cNvSpPr txBox="1"/>
      </xdr:nvSpPr>
      <xdr:spPr>
        <a:xfrm>
          <a:off x="481012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5" name="CuadroTexto 14"/>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6" name="CuadroTexto 15"/>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45</xdr:row>
      <xdr:rowOff>152400</xdr:rowOff>
    </xdr:from>
    <xdr:to>
      <xdr:col>6</xdr:col>
      <xdr:colOff>227625</xdr:colOff>
      <xdr:row>47</xdr:row>
      <xdr:rowOff>8550</xdr:rowOff>
    </xdr:to>
    <xdr:sp macro="" textlink="">
      <xdr:nvSpPr>
        <xdr:cNvPr id="17" name="CuadroTexto 16"/>
        <xdr:cNvSpPr txBox="1"/>
      </xdr:nvSpPr>
      <xdr:spPr>
        <a:xfrm>
          <a:off x="556260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2"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1" t="s">
        <v>59</v>
      </c>
      <c r="B8" s="81"/>
      <c r="C8" s="81"/>
      <c r="D8" s="81"/>
      <c r="E8" s="81"/>
      <c r="F8" s="81"/>
      <c r="G8" s="81"/>
      <c r="H8" s="81"/>
      <c r="I8" s="81"/>
      <c r="J8" s="81"/>
      <c r="K8" s="81"/>
      <c r="L8" s="81"/>
      <c r="M8" s="81"/>
      <c r="N8" s="81"/>
      <c r="O8" s="81"/>
      <c r="P8" s="81"/>
    </row>
    <row r="9" spans="1:16" ht="18" thickBot="1" x14ac:dyDescent="0.45"/>
    <row r="10" spans="1:16" s="7" customFormat="1" ht="27.75" thickBot="1" x14ac:dyDescent="0.25">
      <c r="A10" s="84" t="s">
        <v>0</v>
      </c>
      <c r="B10" s="85"/>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6" t="s">
        <v>2</v>
      </c>
      <c r="B12" s="87"/>
      <c r="C12" s="15">
        <f>SUM(C13:C17)</f>
        <v>398</v>
      </c>
      <c r="D12" s="15">
        <f t="shared" ref="D12:N12" si="0">SUM(D13:D17)</f>
        <v>428</v>
      </c>
      <c r="E12" s="15">
        <f t="shared" si="0"/>
        <v>526</v>
      </c>
      <c r="F12" s="15">
        <f t="shared" si="0"/>
        <v>525</v>
      </c>
      <c r="G12" s="15">
        <f t="shared" si="0"/>
        <v>567</v>
      </c>
      <c r="H12" s="15">
        <f t="shared" si="0"/>
        <v>0</v>
      </c>
      <c r="I12" s="15">
        <f>SUM(I13:I17)</f>
        <v>0</v>
      </c>
      <c r="J12" s="15">
        <f t="shared" si="0"/>
        <v>0</v>
      </c>
      <c r="K12" s="15">
        <f t="shared" si="0"/>
        <v>0</v>
      </c>
      <c r="L12" s="15">
        <f>SUM(L13:L17)</f>
        <v>0</v>
      </c>
      <c r="M12" s="15">
        <f t="shared" si="0"/>
        <v>0</v>
      </c>
      <c r="N12" s="15">
        <f t="shared" si="0"/>
        <v>0</v>
      </c>
      <c r="O12" s="15">
        <f t="shared" ref="O12:O17" si="1">SUM(C12:N12)</f>
        <v>2444</v>
      </c>
      <c r="P12" s="15">
        <v>9642</v>
      </c>
    </row>
    <row r="13" spans="1:16" s="14" customFormat="1" ht="13.5" x14ac:dyDescent="0.3">
      <c r="A13" s="16"/>
      <c r="B13" s="17" t="s">
        <v>6</v>
      </c>
      <c r="C13" s="18">
        <v>13</v>
      </c>
      <c r="D13" s="18">
        <v>14</v>
      </c>
      <c r="E13" s="18">
        <v>18</v>
      </c>
      <c r="F13" s="18">
        <v>19</v>
      </c>
      <c r="G13" s="18">
        <v>19</v>
      </c>
      <c r="H13" s="19"/>
      <c r="I13" s="19"/>
      <c r="J13" s="19"/>
      <c r="K13" s="19"/>
      <c r="L13" s="19"/>
      <c r="M13" s="19"/>
      <c r="N13" s="19"/>
      <c r="O13" s="20">
        <f t="shared" si="1"/>
        <v>83</v>
      </c>
      <c r="P13" s="20">
        <v>187</v>
      </c>
    </row>
    <row r="14" spans="1:16" s="14" customFormat="1" ht="13.5" x14ac:dyDescent="0.3">
      <c r="A14" s="21"/>
      <c r="B14" s="17" t="s">
        <v>47</v>
      </c>
      <c r="C14" s="19">
        <v>286</v>
      </c>
      <c r="D14" s="19">
        <v>298</v>
      </c>
      <c r="E14" s="19">
        <v>359</v>
      </c>
      <c r="F14" s="19">
        <v>343</v>
      </c>
      <c r="G14" s="19">
        <v>343</v>
      </c>
      <c r="H14" s="19"/>
      <c r="I14" s="19"/>
      <c r="J14" s="19"/>
      <c r="K14" s="19"/>
      <c r="L14" s="19"/>
      <c r="M14" s="19"/>
      <c r="N14" s="19"/>
      <c r="O14" s="20">
        <f t="shared" si="1"/>
        <v>1629</v>
      </c>
      <c r="P14" s="20">
        <v>6165</v>
      </c>
    </row>
    <row r="15" spans="1:16" s="14" customFormat="1" ht="13.5" x14ac:dyDescent="0.3">
      <c r="A15" s="22"/>
      <c r="B15" s="23" t="s">
        <v>4</v>
      </c>
      <c r="C15" s="19">
        <v>23</v>
      </c>
      <c r="D15" s="19">
        <v>12</v>
      </c>
      <c r="E15" s="19">
        <v>14</v>
      </c>
      <c r="F15" s="19">
        <v>18</v>
      </c>
      <c r="G15" s="19">
        <v>22</v>
      </c>
      <c r="H15" s="19"/>
      <c r="I15" s="19"/>
      <c r="J15" s="19"/>
      <c r="K15" s="19"/>
      <c r="L15" s="19"/>
      <c r="M15" s="19"/>
      <c r="N15" s="19"/>
      <c r="O15" s="15">
        <f t="shared" si="1"/>
        <v>89</v>
      </c>
      <c r="P15" s="15">
        <v>679</v>
      </c>
    </row>
    <row r="16" spans="1:16" s="14" customFormat="1" ht="13.5" x14ac:dyDescent="0.3">
      <c r="A16" s="22"/>
      <c r="B16" s="23" t="s">
        <v>5</v>
      </c>
      <c r="C16" s="19">
        <v>22</v>
      </c>
      <c r="D16" s="19">
        <v>27</v>
      </c>
      <c r="E16" s="19">
        <v>29</v>
      </c>
      <c r="F16" s="19">
        <v>31</v>
      </c>
      <c r="G16" s="19">
        <v>32</v>
      </c>
      <c r="H16" s="19"/>
      <c r="I16" s="19"/>
      <c r="J16" s="19"/>
      <c r="K16" s="19"/>
      <c r="L16" s="19"/>
      <c r="M16" s="19"/>
      <c r="N16" s="19"/>
      <c r="O16" s="15">
        <f t="shared" si="1"/>
        <v>141</v>
      </c>
      <c r="P16" s="15">
        <v>745</v>
      </c>
    </row>
    <row r="17" spans="1:18" s="14" customFormat="1" ht="13.5" x14ac:dyDescent="0.3">
      <c r="A17" s="21"/>
      <c r="B17" s="17" t="s">
        <v>53</v>
      </c>
      <c r="C17" s="18">
        <v>54</v>
      </c>
      <c r="D17" s="18">
        <v>77</v>
      </c>
      <c r="E17" s="18">
        <v>106</v>
      </c>
      <c r="F17" s="18">
        <v>114</v>
      </c>
      <c r="G17" s="18">
        <v>151</v>
      </c>
      <c r="H17" s="19"/>
      <c r="I17" s="19"/>
      <c r="J17" s="19"/>
      <c r="K17" s="19"/>
      <c r="L17" s="19"/>
      <c r="M17" s="19"/>
      <c r="N17" s="19"/>
      <c r="O17" s="20">
        <f t="shared" si="1"/>
        <v>502</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2" t="s">
        <v>7</v>
      </c>
      <c r="B19" s="83"/>
      <c r="C19" s="20">
        <f t="shared" ref="C19:N19" si="2">SUM(C20:C26)</f>
        <v>445</v>
      </c>
      <c r="D19" s="20">
        <f t="shared" si="2"/>
        <v>460</v>
      </c>
      <c r="E19" s="20">
        <f t="shared" si="2"/>
        <v>600</v>
      </c>
      <c r="F19" s="15">
        <f t="shared" si="2"/>
        <v>583</v>
      </c>
      <c r="G19" s="15">
        <f t="shared" si="2"/>
        <v>601</v>
      </c>
      <c r="H19" s="20">
        <f t="shared" si="2"/>
        <v>0</v>
      </c>
      <c r="I19" s="15">
        <f t="shared" si="2"/>
        <v>0</v>
      </c>
      <c r="J19" s="15">
        <f t="shared" si="2"/>
        <v>0</v>
      </c>
      <c r="K19" s="15">
        <f t="shared" si="2"/>
        <v>0</v>
      </c>
      <c r="L19" s="15">
        <f t="shared" si="2"/>
        <v>0</v>
      </c>
      <c r="M19" s="15">
        <f t="shared" si="2"/>
        <v>0</v>
      </c>
      <c r="N19" s="15">
        <f t="shared" si="2"/>
        <v>0</v>
      </c>
      <c r="O19" s="20">
        <f t="shared" ref="O19:O26" si="3">SUM(C19:N19)</f>
        <v>2689</v>
      </c>
      <c r="P19" s="20">
        <v>10162</v>
      </c>
    </row>
    <row r="20" spans="1:18" s="14" customFormat="1" ht="13.5" x14ac:dyDescent="0.3">
      <c r="A20" s="21"/>
      <c r="B20" s="17" t="s">
        <v>8</v>
      </c>
      <c r="C20" s="18">
        <v>23</v>
      </c>
      <c r="D20" s="18">
        <v>12</v>
      </c>
      <c r="E20" s="19">
        <v>14</v>
      </c>
      <c r="F20" s="19">
        <v>18</v>
      </c>
      <c r="G20" s="19">
        <v>22</v>
      </c>
      <c r="H20" s="18"/>
      <c r="I20" s="19"/>
      <c r="J20" s="19"/>
      <c r="K20" s="19"/>
      <c r="L20" s="18"/>
      <c r="M20" s="19"/>
      <c r="N20" s="19"/>
      <c r="O20" s="20">
        <f t="shared" si="3"/>
        <v>89</v>
      </c>
      <c r="P20" s="20">
        <v>679</v>
      </c>
    </row>
    <row r="21" spans="1:18" s="14" customFormat="1" ht="13.5" x14ac:dyDescent="0.3">
      <c r="A21" s="21"/>
      <c r="B21" s="17" t="s">
        <v>9</v>
      </c>
      <c r="C21" s="18">
        <v>42</v>
      </c>
      <c r="D21" s="18">
        <v>37</v>
      </c>
      <c r="E21" s="19">
        <v>57</v>
      </c>
      <c r="F21" s="19">
        <v>62</v>
      </c>
      <c r="G21" s="19">
        <v>50</v>
      </c>
      <c r="H21" s="18"/>
      <c r="I21" s="19"/>
      <c r="J21" s="19"/>
      <c r="K21" s="19"/>
      <c r="L21" s="18"/>
      <c r="M21" s="19"/>
      <c r="N21" s="19"/>
      <c r="O21" s="20">
        <f t="shared" si="3"/>
        <v>248</v>
      </c>
      <c r="P21" s="20">
        <v>959</v>
      </c>
    </row>
    <row r="22" spans="1:18" s="14" customFormat="1" ht="13.5" x14ac:dyDescent="0.3">
      <c r="A22" s="21"/>
      <c r="B22" s="17" t="s">
        <v>3</v>
      </c>
      <c r="C22" s="18">
        <v>297</v>
      </c>
      <c r="D22" s="18">
        <v>306</v>
      </c>
      <c r="E22" s="18">
        <v>374</v>
      </c>
      <c r="F22" s="18">
        <v>356</v>
      </c>
      <c r="G22" s="18">
        <v>350</v>
      </c>
      <c r="H22" s="18"/>
      <c r="I22" s="19"/>
      <c r="J22" s="19"/>
      <c r="K22" s="19"/>
      <c r="L22" s="18"/>
      <c r="M22" s="19"/>
      <c r="N22" s="19"/>
      <c r="O22" s="20">
        <f t="shared" si="3"/>
        <v>1683</v>
      </c>
      <c r="P22" s="20">
        <v>6264</v>
      </c>
    </row>
    <row r="23" spans="1:18" s="14" customFormat="1" ht="13.5" x14ac:dyDescent="0.3">
      <c r="A23" s="21"/>
      <c r="B23" s="23" t="s">
        <v>10</v>
      </c>
      <c r="C23" s="18">
        <v>0</v>
      </c>
      <c r="D23" s="18">
        <v>0</v>
      </c>
      <c r="E23" s="18">
        <v>0</v>
      </c>
      <c r="F23" s="18">
        <v>0</v>
      </c>
      <c r="G23" s="18">
        <v>0</v>
      </c>
      <c r="H23" s="18"/>
      <c r="I23" s="19"/>
      <c r="J23" s="19"/>
      <c r="K23" s="19"/>
      <c r="L23" s="18"/>
      <c r="M23" s="19"/>
      <c r="N23" s="19"/>
      <c r="O23" s="20">
        <f t="shared" si="3"/>
        <v>0</v>
      </c>
      <c r="P23" s="20">
        <v>44</v>
      </c>
    </row>
    <row r="24" spans="1:18" s="14" customFormat="1" ht="13.5" x14ac:dyDescent="0.3">
      <c r="A24" s="21"/>
      <c r="B24" s="17" t="s">
        <v>6</v>
      </c>
      <c r="C24" s="18">
        <v>13</v>
      </c>
      <c r="D24" s="18">
        <v>15</v>
      </c>
      <c r="E24" s="18">
        <v>27</v>
      </c>
      <c r="F24" s="18">
        <v>19</v>
      </c>
      <c r="G24" s="18">
        <v>19</v>
      </c>
      <c r="H24" s="18"/>
      <c r="I24" s="19"/>
      <c r="J24" s="19"/>
      <c r="K24" s="19"/>
      <c r="L24" s="18"/>
      <c r="M24" s="19"/>
      <c r="N24" s="19"/>
      <c r="O24" s="20">
        <f t="shared" si="3"/>
        <v>93</v>
      </c>
      <c r="P24" s="20">
        <v>187</v>
      </c>
    </row>
    <row r="25" spans="1:18" s="14" customFormat="1" ht="13.5" x14ac:dyDescent="0.3">
      <c r="A25" s="21"/>
      <c r="B25" s="17" t="s">
        <v>53</v>
      </c>
      <c r="C25" s="18">
        <v>69</v>
      </c>
      <c r="D25" s="18">
        <v>90</v>
      </c>
      <c r="E25" s="18">
        <v>128</v>
      </c>
      <c r="F25" s="18">
        <v>128</v>
      </c>
      <c r="G25" s="18">
        <v>160</v>
      </c>
      <c r="H25" s="18"/>
      <c r="I25" s="19"/>
      <c r="J25" s="19"/>
      <c r="K25" s="19"/>
      <c r="L25" s="19"/>
      <c r="M25" s="19"/>
      <c r="N25" s="19"/>
      <c r="O25" s="20">
        <f t="shared" si="3"/>
        <v>575</v>
      </c>
      <c r="P25" s="20">
        <v>2028</v>
      </c>
    </row>
    <row r="26" spans="1:18" s="14" customFormat="1" ht="13.5" x14ac:dyDescent="0.3">
      <c r="A26" s="21"/>
      <c r="B26" s="23" t="s">
        <v>11</v>
      </c>
      <c r="C26" s="18">
        <v>1</v>
      </c>
      <c r="D26" s="18">
        <v>0</v>
      </c>
      <c r="E26" s="18">
        <v>0</v>
      </c>
      <c r="F26" s="18">
        <v>0</v>
      </c>
      <c r="G26" s="18">
        <v>0</v>
      </c>
      <c r="H26" s="19"/>
      <c r="I26" s="19"/>
      <c r="J26" s="19"/>
      <c r="K26" s="19"/>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2" t="s">
        <v>12</v>
      </c>
      <c r="B28" s="83"/>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1699704</v>
      </c>
      <c r="G29" s="31">
        <f t="shared" si="4"/>
        <v>1725295</v>
      </c>
      <c r="H29" s="31">
        <f t="shared" si="4"/>
        <v>0</v>
      </c>
      <c r="I29" s="31">
        <f t="shared" si="4"/>
        <v>0</v>
      </c>
      <c r="J29" s="31">
        <f t="shared" si="4"/>
        <v>0</v>
      </c>
      <c r="K29" s="31">
        <f t="shared" si="4"/>
        <v>0</v>
      </c>
      <c r="L29" s="31">
        <f t="shared" si="4"/>
        <v>0</v>
      </c>
      <c r="M29" s="31">
        <f t="shared" si="4"/>
        <v>0</v>
      </c>
      <c r="N29" s="31">
        <f t="shared" si="4"/>
        <v>0</v>
      </c>
      <c r="O29" s="32">
        <f t="shared" ref="O29:O39" si="5">SUM(C29:N29)</f>
        <v>8032452</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1263689</v>
      </c>
      <c r="G30" s="31">
        <f t="shared" si="6"/>
        <v>1234303</v>
      </c>
      <c r="H30" s="34">
        <f t="shared" si="6"/>
        <v>0</v>
      </c>
      <c r="I30" s="31">
        <f t="shared" si="6"/>
        <v>0</v>
      </c>
      <c r="J30" s="31">
        <f t="shared" si="6"/>
        <v>0</v>
      </c>
      <c r="K30" s="31">
        <f t="shared" si="6"/>
        <v>0</v>
      </c>
      <c r="L30" s="31">
        <f t="shared" si="6"/>
        <v>0</v>
      </c>
      <c r="M30" s="31">
        <f t="shared" si="6"/>
        <v>0</v>
      </c>
      <c r="N30" s="31">
        <f t="shared" si="6"/>
        <v>0</v>
      </c>
      <c r="O30" s="32">
        <f t="shared" si="5"/>
        <v>6409971</v>
      </c>
      <c r="P30" s="32">
        <v>15004856</v>
      </c>
    </row>
    <row r="31" spans="1:18" s="14" customFormat="1" ht="13.5" x14ac:dyDescent="0.3">
      <c r="A31" s="21"/>
      <c r="B31" s="17" t="s">
        <v>15</v>
      </c>
      <c r="C31" s="35">
        <f>31958</f>
        <v>31958</v>
      </c>
      <c r="D31" s="35">
        <f>623+16363</f>
        <v>16986</v>
      </c>
      <c r="E31" s="35">
        <f>46149+9411</f>
        <v>55560</v>
      </c>
      <c r="F31" s="35">
        <f>44270+2782+541+74607</f>
        <v>122200</v>
      </c>
      <c r="G31" s="35">
        <f>50478+13488</f>
        <v>63966</v>
      </c>
      <c r="H31" s="35"/>
      <c r="I31" s="35"/>
      <c r="J31" s="35"/>
      <c r="K31" s="35"/>
      <c r="L31" s="35"/>
      <c r="M31" s="35"/>
      <c r="N31" s="35"/>
      <c r="O31" s="32">
        <f t="shared" si="5"/>
        <v>290670</v>
      </c>
      <c r="P31" s="32">
        <v>442912</v>
      </c>
    </row>
    <row r="32" spans="1:18" s="14" customFormat="1" ht="13.5" x14ac:dyDescent="0.3">
      <c r="A32" s="21"/>
      <c r="B32" s="17" t="s">
        <v>16</v>
      </c>
      <c r="C32" s="35">
        <f>21215+893884</f>
        <v>915099</v>
      </c>
      <c r="D32" s="35">
        <v>1157757</v>
      </c>
      <c r="E32" s="35">
        <f>19242+28557+39812+1647008</f>
        <v>1734619</v>
      </c>
      <c r="F32" s="35">
        <f>86762+40065+1014662</f>
        <v>1141489</v>
      </c>
      <c r="G32" s="35">
        <f>1117611+52726</f>
        <v>1170337</v>
      </c>
      <c r="H32" s="35"/>
      <c r="I32" s="36"/>
      <c r="J32" s="36"/>
      <c r="K32" s="36"/>
      <c r="L32" s="36"/>
      <c r="M32" s="35"/>
      <c r="N32" s="35"/>
      <c r="O32" s="32">
        <f t="shared" si="5"/>
        <v>6119301</v>
      </c>
      <c r="P32" s="32">
        <v>14561944</v>
      </c>
    </row>
    <row r="33" spans="1:16" s="14" customFormat="1" ht="13.5" x14ac:dyDescent="0.3">
      <c r="A33" s="21"/>
      <c r="B33" s="23" t="s">
        <v>52</v>
      </c>
      <c r="C33" s="35">
        <v>40450</v>
      </c>
      <c r="D33" s="35">
        <v>1106</v>
      </c>
      <c r="E33" s="35">
        <v>20916</v>
      </c>
      <c r="F33" s="35">
        <v>222898</v>
      </c>
      <c r="G33" s="35">
        <v>264603</v>
      </c>
      <c r="H33" s="35"/>
      <c r="I33" s="35"/>
      <c r="J33" s="35"/>
      <c r="K33" s="35"/>
      <c r="L33" s="35"/>
      <c r="M33" s="35"/>
      <c r="N33" s="35"/>
      <c r="O33" s="32">
        <f t="shared" si="5"/>
        <v>549973</v>
      </c>
      <c r="P33" s="32">
        <v>871606</v>
      </c>
    </row>
    <row r="34" spans="1:16" s="14" customFormat="1" ht="13.5" x14ac:dyDescent="0.3">
      <c r="A34" s="21"/>
      <c r="B34" s="17" t="s">
        <v>48</v>
      </c>
      <c r="C34" s="38">
        <v>186000</v>
      </c>
      <c r="D34" s="38">
        <v>186000</v>
      </c>
      <c r="E34" s="38">
        <v>186000</v>
      </c>
      <c r="F34" s="38">
        <v>186000</v>
      </c>
      <c r="G34" s="38">
        <v>186000</v>
      </c>
      <c r="H34" s="36"/>
      <c r="I34" s="36"/>
      <c r="J34" s="36"/>
      <c r="K34" s="36"/>
      <c r="L34" s="36"/>
      <c r="M34" s="36"/>
      <c r="N34" s="36"/>
      <c r="O34" s="32">
        <f>SUM(C34:N34)</f>
        <v>930000</v>
      </c>
      <c r="P34" s="32">
        <v>2232000</v>
      </c>
    </row>
    <row r="35" spans="1:16" s="14" customFormat="1" ht="13.5" x14ac:dyDescent="0.3">
      <c r="A35" s="21"/>
      <c r="B35" s="23" t="s">
        <v>49</v>
      </c>
      <c r="C35" s="36">
        <v>0</v>
      </c>
      <c r="D35" s="36">
        <v>0</v>
      </c>
      <c r="E35" s="36">
        <v>0</v>
      </c>
      <c r="F35" s="36">
        <v>0</v>
      </c>
      <c r="G35" s="36">
        <v>0</v>
      </c>
      <c r="H35" s="35"/>
      <c r="I35" s="39"/>
      <c r="J35" s="35"/>
      <c r="K35" s="35"/>
      <c r="L35" s="35"/>
      <c r="M35" s="39"/>
      <c r="N35" s="39"/>
      <c r="O35" s="32">
        <f t="shared" si="5"/>
        <v>0</v>
      </c>
      <c r="P35" s="32">
        <v>268658</v>
      </c>
    </row>
    <row r="36" spans="1:16" s="14" customFormat="1" ht="13.5" x14ac:dyDescent="0.3">
      <c r="A36" s="21"/>
      <c r="B36" s="23" t="s">
        <v>17</v>
      </c>
      <c r="C36" s="40">
        <v>109</v>
      </c>
      <c r="D36" s="40">
        <v>188</v>
      </c>
      <c r="E36" s="40">
        <v>413</v>
      </c>
      <c r="F36" s="40">
        <v>22</v>
      </c>
      <c r="G36" s="40">
        <v>69</v>
      </c>
      <c r="H36" s="40"/>
      <c r="I36" s="35"/>
      <c r="J36" s="35"/>
      <c r="K36" s="35"/>
      <c r="L36" s="35"/>
      <c r="M36" s="35"/>
      <c r="N36" s="35"/>
      <c r="O36" s="32">
        <f t="shared" si="5"/>
        <v>801</v>
      </c>
      <c r="P36" s="32">
        <v>39365</v>
      </c>
    </row>
    <row r="37" spans="1:16" s="14" customFormat="1" ht="13.5" x14ac:dyDescent="0.3">
      <c r="A37" s="21"/>
      <c r="B37" s="41" t="s">
        <v>18</v>
      </c>
      <c r="C37" s="40">
        <v>224</v>
      </c>
      <c r="D37" s="40">
        <v>29</v>
      </c>
      <c r="E37" s="40">
        <v>21</v>
      </c>
      <c r="F37" s="40">
        <v>1554</v>
      </c>
      <c r="G37" s="40">
        <v>2594</v>
      </c>
      <c r="H37" s="35"/>
      <c r="I37" s="35"/>
      <c r="J37" s="37"/>
      <c r="K37" s="37"/>
      <c r="L37" s="37"/>
      <c r="M37" s="35"/>
      <c r="N37" s="35"/>
      <c r="O37" s="32">
        <f t="shared" si="5"/>
        <v>4422</v>
      </c>
      <c r="P37" s="32">
        <v>191626</v>
      </c>
    </row>
    <row r="38" spans="1:16" s="14" customFormat="1" ht="13.5" x14ac:dyDescent="0.3">
      <c r="A38" s="21"/>
      <c r="B38" s="23" t="s">
        <v>56</v>
      </c>
      <c r="C38" s="40">
        <v>6695</v>
      </c>
      <c r="D38" s="40">
        <v>8558</v>
      </c>
      <c r="E38" s="40">
        <v>7450</v>
      </c>
      <c r="F38" s="40">
        <v>7863</v>
      </c>
      <c r="G38" s="40">
        <v>11405</v>
      </c>
      <c r="H38" s="35"/>
      <c r="I38" s="35"/>
      <c r="J38" s="37"/>
      <c r="K38" s="37"/>
      <c r="L38" s="37"/>
      <c r="M38" s="35"/>
      <c r="N38" s="35"/>
      <c r="O38" s="32">
        <f t="shared" si="5"/>
        <v>41971</v>
      </c>
      <c r="P38" s="32">
        <v>125490</v>
      </c>
    </row>
    <row r="39" spans="1:16" s="14" customFormat="1" ht="13.5" x14ac:dyDescent="0.3">
      <c r="A39" s="21"/>
      <c r="B39" s="41" t="s">
        <v>57</v>
      </c>
      <c r="C39" s="40">
        <v>13077</v>
      </c>
      <c r="D39" s="40">
        <v>12935</v>
      </c>
      <c r="E39" s="40">
        <v>25303</v>
      </c>
      <c r="F39" s="40">
        <v>17678</v>
      </c>
      <c r="G39" s="40">
        <v>26321</v>
      </c>
      <c r="H39" s="35"/>
      <c r="I39" s="35"/>
      <c r="J39" s="37"/>
      <c r="K39" s="37"/>
      <c r="L39" s="37"/>
      <c r="M39" s="35"/>
      <c r="N39" s="35"/>
      <c r="O39" s="32">
        <f t="shared" si="5"/>
        <v>95314</v>
      </c>
      <c r="P39" s="32">
        <v>271883</v>
      </c>
    </row>
    <row r="40" spans="1:16" s="14" customFormat="1" ht="13.5" x14ac:dyDescent="0.3">
      <c r="A40" s="21"/>
      <c r="B40" s="25"/>
      <c r="C40" s="27"/>
      <c r="D40" s="27"/>
      <c r="E40" s="27"/>
      <c r="F40" s="27"/>
      <c r="G40" s="27"/>
      <c r="H40" s="27"/>
      <c r="I40" s="42"/>
      <c r="J40" s="26"/>
      <c r="K40" s="26"/>
      <c r="L40" s="26"/>
      <c r="M40" s="38"/>
      <c r="N40" s="38"/>
      <c r="O40" s="28"/>
      <c r="P40" s="28"/>
    </row>
    <row r="41" spans="1:16" s="14" customFormat="1" ht="13.5" x14ac:dyDescent="0.3">
      <c r="A41" s="43" t="s">
        <v>1</v>
      </c>
      <c r="B41" s="44" t="s">
        <v>19</v>
      </c>
      <c r="C41" s="31">
        <f>SUM(C42:C51)</f>
        <v>1193612</v>
      </c>
      <c r="D41" s="31">
        <f t="shared" ref="D41:N41" si="7">SUM(D42:D51)</f>
        <v>1383559</v>
      </c>
      <c r="E41" s="31">
        <f t="shared" si="7"/>
        <v>2030282</v>
      </c>
      <c r="F41" s="31">
        <f t="shared" si="7"/>
        <v>1699704</v>
      </c>
      <c r="G41" s="31">
        <f t="shared" si="7"/>
        <v>1725295</v>
      </c>
      <c r="H41" s="31">
        <f t="shared" si="7"/>
        <v>0</v>
      </c>
      <c r="I41" s="31">
        <f t="shared" si="7"/>
        <v>0</v>
      </c>
      <c r="J41" s="31">
        <f t="shared" si="7"/>
        <v>0</v>
      </c>
      <c r="K41" s="31">
        <f t="shared" si="7"/>
        <v>0</v>
      </c>
      <c r="L41" s="31">
        <f t="shared" si="7"/>
        <v>0</v>
      </c>
      <c r="M41" s="31">
        <f t="shared" si="7"/>
        <v>0</v>
      </c>
      <c r="N41" s="31">
        <f t="shared" si="7"/>
        <v>0</v>
      </c>
      <c r="O41" s="45">
        <f t="shared" ref="O41:O49" si="8">SUM(C41:N41)</f>
        <v>8032452</v>
      </c>
      <c r="P41" s="45">
        <v>19005484</v>
      </c>
    </row>
    <row r="42" spans="1:16" s="14" customFormat="1" ht="13.5" x14ac:dyDescent="0.3">
      <c r="A42" s="43" t="s">
        <v>1</v>
      </c>
      <c r="B42" s="23" t="s">
        <v>20</v>
      </c>
      <c r="C42" s="35">
        <v>0</v>
      </c>
      <c r="D42" s="35">
        <v>623</v>
      </c>
      <c r="E42" s="35">
        <v>0</v>
      </c>
      <c r="F42" s="35">
        <v>2782</v>
      </c>
      <c r="G42" s="35">
        <v>0</v>
      </c>
      <c r="H42" s="35"/>
      <c r="I42" s="35"/>
      <c r="J42" s="35"/>
      <c r="K42" s="35"/>
      <c r="L42" s="35"/>
      <c r="M42" s="35"/>
      <c r="N42" s="35"/>
      <c r="O42" s="45">
        <f t="shared" si="8"/>
        <v>3405</v>
      </c>
      <c r="P42" s="45">
        <v>1958</v>
      </c>
    </row>
    <row r="43" spans="1:16" s="14" customFormat="1" ht="13.5" x14ac:dyDescent="0.3">
      <c r="A43" s="43"/>
      <c r="B43" s="23" t="s">
        <v>21</v>
      </c>
      <c r="C43" s="35">
        <v>333</v>
      </c>
      <c r="D43" s="35">
        <v>65</v>
      </c>
      <c r="E43" s="35">
        <v>38</v>
      </c>
      <c r="F43" s="35">
        <v>55</v>
      </c>
      <c r="G43" s="35">
        <v>109</v>
      </c>
      <c r="H43" s="35"/>
      <c r="I43" s="35"/>
      <c r="J43" s="35"/>
      <c r="K43" s="35"/>
      <c r="L43" s="35"/>
      <c r="M43" s="35"/>
      <c r="N43" s="35"/>
      <c r="O43" s="45">
        <f t="shared" si="8"/>
        <v>600</v>
      </c>
      <c r="P43" s="45">
        <v>61129</v>
      </c>
    </row>
    <row r="44" spans="1:16" s="14" customFormat="1" ht="13.5" x14ac:dyDescent="0.3">
      <c r="A44" s="43"/>
      <c r="B44" s="23" t="s">
        <v>22</v>
      </c>
      <c r="C44" s="35">
        <v>0</v>
      </c>
      <c r="D44" s="35">
        <v>0</v>
      </c>
      <c r="E44" s="35">
        <v>0</v>
      </c>
      <c r="F44" s="35">
        <v>541</v>
      </c>
      <c r="G44" s="35">
        <v>0</v>
      </c>
      <c r="H44" s="35"/>
      <c r="I44" s="35"/>
      <c r="J44" s="35"/>
      <c r="K44" s="35"/>
      <c r="L44" s="35"/>
      <c r="M44" s="35"/>
      <c r="N44" s="35"/>
      <c r="O44" s="45">
        <f t="shared" si="8"/>
        <v>541</v>
      </c>
      <c r="P44" s="45">
        <v>0</v>
      </c>
    </row>
    <row r="45" spans="1:16" s="14" customFormat="1" ht="13.5" x14ac:dyDescent="0.3">
      <c r="A45" s="43" t="s">
        <v>1</v>
      </c>
      <c r="B45" s="23" t="s">
        <v>23</v>
      </c>
      <c r="C45" s="35">
        <v>0</v>
      </c>
      <c r="D45" s="35">
        <v>0</v>
      </c>
      <c r="E45" s="35">
        <v>19242</v>
      </c>
      <c r="F45" s="35">
        <v>0</v>
      </c>
      <c r="G45" s="35">
        <v>0</v>
      </c>
      <c r="H45" s="35"/>
      <c r="I45" s="35"/>
      <c r="J45" s="35"/>
      <c r="K45" s="35"/>
      <c r="L45" s="35"/>
      <c r="M45" s="35"/>
      <c r="N45" s="35"/>
      <c r="O45" s="45">
        <f t="shared" si="8"/>
        <v>19242</v>
      </c>
      <c r="P45" s="45">
        <v>28197</v>
      </c>
    </row>
    <row r="46" spans="1:16" s="14" customFormat="1" ht="13.5" x14ac:dyDescent="0.3">
      <c r="A46" s="43" t="s">
        <v>1</v>
      </c>
      <c r="B46" s="23" t="s">
        <v>24</v>
      </c>
      <c r="C46" s="35">
        <v>21215</v>
      </c>
      <c r="D46" s="35">
        <v>152</v>
      </c>
      <c r="E46" s="35">
        <f>28557+158</f>
        <v>28715</v>
      </c>
      <c r="F46" s="35">
        <v>86762</v>
      </c>
      <c r="G46" s="35">
        <v>52726</v>
      </c>
      <c r="H46" s="36"/>
      <c r="I46" s="35"/>
      <c r="J46" s="35"/>
      <c r="K46" s="35"/>
      <c r="L46" s="35"/>
      <c r="M46" s="35"/>
      <c r="N46" s="35"/>
      <c r="O46" s="45">
        <f t="shared" si="8"/>
        <v>189570</v>
      </c>
      <c r="P46" s="45">
        <v>235619</v>
      </c>
    </row>
    <row r="47" spans="1:16" s="14" customFormat="1" ht="13.5" x14ac:dyDescent="0.3">
      <c r="A47" s="43"/>
      <c r="B47" s="23" t="s">
        <v>25</v>
      </c>
      <c r="C47" s="38">
        <v>186000</v>
      </c>
      <c r="D47" s="38">
        <v>186000</v>
      </c>
      <c r="E47" s="38">
        <v>186000</v>
      </c>
      <c r="F47" s="38">
        <v>186000</v>
      </c>
      <c r="G47" s="38">
        <v>186000</v>
      </c>
      <c r="H47" s="36"/>
      <c r="I47" s="36"/>
      <c r="J47" s="36"/>
      <c r="K47" s="36"/>
      <c r="L47" s="36"/>
      <c r="M47" s="36"/>
      <c r="N47" s="36"/>
      <c r="O47" s="45">
        <f t="shared" si="8"/>
        <v>930000</v>
      </c>
      <c r="P47" s="45">
        <v>2232000</v>
      </c>
    </row>
    <row r="48" spans="1:16" s="14" customFormat="1" ht="12" customHeight="1" x14ac:dyDescent="0.3">
      <c r="A48" s="43"/>
      <c r="B48" s="23" t="s">
        <v>26</v>
      </c>
      <c r="C48" s="36">
        <v>31958</v>
      </c>
      <c r="D48" s="36">
        <v>16363</v>
      </c>
      <c r="E48" s="36">
        <f>46149+238</f>
        <v>46387</v>
      </c>
      <c r="F48" s="36">
        <f>44270+1521</f>
        <v>45791</v>
      </c>
      <c r="G48" s="36">
        <f>50478+2554</f>
        <v>53032</v>
      </c>
      <c r="H48" s="35"/>
      <c r="I48" s="35"/>
      <c r="J48" s="35"/>
      <c r="K48" s="35"/>
      <c r="L48" s="35"/>
      <c r="M48" s="35"/>
      <c r="N48" s="35"/>
      <c r="O48" s="45">
        <f t="shared" si="8"/>
        <v>193531</v>
      </c>
      <c r="P48" s="45">
        <v>540748</v>
      </c>
    </row>
    <row r="49" spans="1:16" s="14" customFormat="1" ht="13.5" x14ac:dyDescent="0.3">
      <c r="A49" s="43" t="s">
        <v>1</v>
      </c>
      <c r="B49" s="23" t="s">
        <v>27</v>
      </c>
      <c r="C49" s="36">
        <v>0</v>
      </c>
      <c r="D49" s="36">
        <v>0</v>
      </c>
      <c r="E49" s="36">
        <v>0</v>
      </c>
      <c r="F49" s="36">
        <v>0</v>
      </c>
      <c r="G49" s="36">
        <v>0</v>
      </c>
      <c r="H49" s="35"/>
      <c r="I49" s="39"/>
      <c r="J49" s="35"/>
      <c r="K49" s="35"/>
      <c r="L49" s="35"/>
      <c r="M49" s="39"/>
      <c r="N49" s="39"/>
      <c r="O49" s="45">
        <f t="shared" si="8"/>
        <v>0</v>
      </c>
      <c r="P49" s="45">
        <v>268658</v>
      </c>
    </row>
    <row r="50" spans="1:16" s="14" customFormat="1" ht="13.5" x14ac:dyDescent="0.3">
      <c r="A50" s="43"/>
      <c r="B50" s="23" t="s">
        <v>28</v>
      </c>
      <c r="C50" s="35">
        <f>893884+40450</f>
        <v>934334</v>
      </c>
      <c r="D50" s="35">
        <f>1157757+1106</f>
        <v>1158863</v>
      </c>
      <c r="E50" s="35">
        <f>70139+1647008</f>
        <v>1717147</v>
      </c>
      <c r="F50" s="35">
        <f>1014662+337570</f>
        <v>1352232</v>
      </c>
      <c r="G50" s="35">
        <f>1117611+278091</f>
        <v>1395702</v>
      </c>
      <c r="H50" s="36"/>
      <c r="I50" s="35"/>
      <c r="J50" s="35"/>
      <c r="K50" s="35"/>
      <c r="L50" s="35"/>
      <c r="M50" s="35"/>
      <c r="N50" s="35"/>
      <c r="O50" s="45">
        <f t="shared" ref="O50:O51" si="9">SUM(C50:N50)</f>
        <v>6558278</v>
      </c>
      <c r="P50" s="45">
        <v>15239802</v>
      </c>
    </row>
    <row r="51" spans="1:16" s="14" customFormat="1" ht="13.5" x14ac:dyDescent="0.3">
      <c r="A51" s="43"/>
      <c r="B51" s="46" t="s">
        <v>55</v>
      </c>
      <c r="C51" s="35">
        <v>19772</v>
      </c>
      <c r="D51" s="35">
        <v>21493</v>
      </c>
      <c r="E51" s="35">
        <v>32753</v>
      </c>
      <c r="F51" s="35">
        <v>25541</v>
      </c>
      <c r="G51" s="35">
        <v>37726</v>
      </c>
      <c r="H51" s="35"/>
      <c r="I51" s="35"/>
      <c r="J51" s="35"/>
      <c r="K51" s="35"/>
      <c r="L51" s="35"/>
      <c r="M51" s="35"/>
      <c r="N51" s="35"/>
      <c r="O51" s="45">
        <f t="shared" si="9"/>
        <v>137285</v>
      </c>
      <c r="P51" s="45">
        <v>397373</v>
      </c>
    </row>
    <row r="52" spans="1:16" s="14" customFormat="1" ht="13.5" x14ac:dyDescent="0.3">
      <c r="A52" s="43"/>
      <c r="B52" s="23"/>
      <c r="C52" s="47"/>
      <c r="D52" s="47"/>
      <c r="E52" s="47"/>
      <c r="F52" s="47"/>
      <c r="G52" s="47"/>
      <c r="H52" s="47"/>
      <c r="I52" s="47"/>
      <c r="J52" s="47"/>
      <c r="K52" s="47"/>
      <c r="L52" s="47"/>
      <c r="M52" s="47"/>
      <c r="N52" s="47"/>
      <c r="O52" s="35"/>
      <c r="P52" s="48"/>
    </row>
    <row r="53" spans="1:16" s="14" customFormat="1" ht="13.5" x14ac:dyDescent="0.3">
      <c r="A53" s="86" t="s">
        <v>29</v>
      </c>
      <c r="B53" s="87"/>
      <c r="C53" s="49">
        <f t="shared" ref="C53:N53" si="10">SUM(C54:C57)</f>
        <v>0</v>
      </c>
      <c r="D53" s="49">
        <f t="shared" si="10"/>
        <v>0</v>
      </c>
      <c r="E53" s="49">
        <f t="shared" si="10"/>
        <v>0</v>
      </c>
      <c r="F53" s="50">
        <f t="shared" si="10"/>
        <v>34</v>
      </c>
      <c r="G53" s="50">
        <f t="shared" si="10"/>
        <v>0</v>
      </c>
      <c r="H53" s="50">
        <f t="shared" si="10"/>
        <v>0</v>
      </c>
      <c r="I53" s="50">
        <f t="shared" si="10"/>
        <v>0</v>
      </c>
      <c r="J53" s="50">
        <f t="shared" si="10"/>
        <v>0</v>
      </c>
      <c r="K53" s="50">
        <f t="shared" si="10"/>
        <v>0</v>
      </c>
      <c r="L53" s="50">
        <f t="shared" si="10"/>
        <v>0</v>
      </c>
      <c r="M53" s="50">
        <f t="shared" si="10"/>
        <v>0</v>
      </c>
      <c r="N53" s="50">
        <f t="shared" si="10"/>
        <v>0</v>
      </c>
      <c r="O53" s="20">
        <f t="shared" ref="O53:O57" si="11">SUM(C53:N53)</f>
        <v>34</v>
      </c>
      <c r="P53" s="20">
        <v>0</v>
      </c>
    </row>
    <row r="54" spans="1:16" s="14" customFormat="1" ht="13.5" x14ac:dyDescent="0.3">
      <c r="A54" s="43" t="s">
        <v>1</v>
      </c>
      <c r="B54" s="23" t="s">
        <v>30</v>
      </c>
      <c r="C54" s="19">
        <v>0</v>
      </c>
      <c r="D54" s="19">
        <v>0</v>
      </c>
      <c r="E54" s="19">
        <v>0</v>
      </c>
      <c r="F54" s="19">
        <v>34</v>
      </c>
      <c r="G54" s="19">
        <v>0</v>
      </c>
      <c r="H54" s="19"/>
      <c r="I54" s="19"/>
      <c r="J54" s="19"/>
      <c r="K54" s="19"/>
      <c r="L54" s="19"/>
      <c r="M54" s="19"/>
      <c r="N54" s="19"/>
      <c r="O54" s="20">
        <f t="shared" si="11"/>
        <v>34</v>
      </c>
      <c r="P54" s="20">
        <v>0</v>
      </c>
    </row>
    <row r="55" spans="1:16" s="14" customFormat="1" ht="13.5" x14ac:dyDescent="0.3">
      <c r="A55" s="43" t="s">
        <v>1</v>
      </c>
      <c r="B55" s="23" t="s">
        <v>31</v>
      </c>
      <c r="C55" s="19">
        <v>0</v>
      </c>
      <c r="D55" s="19">
        <v>0</v>
      </c>
      <c r="E55" s="19">
        <v>0</v>
      </c>
      <c r="F55" s="19">
        <v>0</v>
      </c>
      <c r="G55" s="19">
        <v>0</v>
      </c>
      <c r="H55" s="19"/>
      <c r="I55" s="19"/>
      <c r="J55" s="19"/>
      <c r="K55" s="19"/>
      <c r="L55" s="19"/>
      <c r="M55" s="19"/>
      <c r="N55" s="19"/>
      <c r="O55" s="20">
        <f t="shared" si="11"/>
        <v>0</v>
      </c>
      <c r="P55" s="20">
        <v>0</v>
      </c>
    </row>
    <row r="56" spans="1:16" s="14" customFormat="1" ht="13.5" x14ac:dyDescent="0.3">
      <c r="A56" s="29"/>
      <c r="B56" s="17" t="s">
        <v>32</v>
      </c>
      <c r="C56" s="19">
        <v>0</v>
      </c>
      <c r="D56" s="19">
        <v>0</v>
      </c>
      <c r="E56" s="19">
        <v>0</v>
      </c>
      <c r="F56" s="19">
        <v>0</v>
      </c>
      <c r="G56" s="19">
        <v>0</v>
      </c>
      <c r="H56" s="19"/>
      <c r="I56" s="19"/>
      <c r="J56" s="19"/>
      <c r="K56" s="19"/>
      <c r="L56" s="19"/>
      <c r="M56" s="19"/>
      <c r="N56" s="19"/>
      <c r="O56" s="20">
        <f t="shared" si="11"/>
        <v>0</v>
      </c>
      <c r="P56" s="20">
        <v>0</v>
      </c>
    </row>
    <row r="57" spans="1:16" s="14" customFormat="1" ht="13.5" x14ac:dyDescent="0.3">
      <c r="A57" s="29"/>
      <c r="B57" s="17" t="s">
        <v>33</v>
      </c>
      <c r="C57" s="19">
        <v>0</v>
      </c>
      <c r="D57" s="19">
        <v>0</v>
      </c>
      <c r="E57" s="19">
        <v>0</v>
      </c>
      <c r="F57" s="19">
        <v>0</v>
      </c>
      <c r="G57" s="19">
        <v>0</v>
      </c>
      <c r="H57" s="19"/>
      <c r="I57" s="19"/>
      <c r="J57" s="19"/>
      <c r="K57" s="19"/>
      <c r="L57" s="19"/>
      <c r="M57" s="19"/>
      <c r="N57" s="19"/>
      <c r="O57" s="20">
        <f t="shared" si="11"/>
        <v>0</v>
      </c>
      <c r="P57" s="20">
        <v>0</v>
      </c>
    </row>
    <row r="58" spans="1:16" s="14" customFormat="1" ht="13.5" x14ac:dyDescent="0.3">
      <c r="A58" s="29"/>
      <c r="B58" s="17"/>
      <c r="C58" s="51"/>
      <c r="D58" s="51"/>
      <c r="E58" s="18"/>
      <c r="F58" s="19"/>
      <c r="G58" s="19"/>
      <c r="H58" s="19"/>
      <c r="I58" s="19"/>
      <c r="J58" s="19"/>
      <c r="K58" s="19"/>
      <c r="L58" s="19"/>
      <c r="M58" s="19"/>
      <c r="N58" s="19"/>
      <c r="O58" s="28"/>
      <c r="P58" s="28"/>
    </row>
    <row r="59" spans="1:16" s="14" customFormat="1" ht="13.5" x14ac:dyDescent="0.3">
      <c r="A59" s="82" t="s">
        <v>34</v>
      </c>
      <c r="B59" s="83"/>
      <c r="C59" s="49">
        <f t="shared" ref="C59:N59" si="12">SUM(C60:C61)</f>
        <v>0</v>
      </c>
      <c r="D59" s="49">
        <f t="shared" si="12"/>
        <v>0</v>
      </c>
      <c r="E59" s="49">
        <f t="shared" si="12"/>
        <v>0</v>
      </c>
      <c r="F59" s="50">
        <f t="shared" si="12"/>
        <v>0</v>
      </c>
      <c r="G59" s="50">
        <f t="shared" si="12"/>
        <v>0</v>
      </c>
      <c r="H59" s="50">
        <f t="shared" si="12"/>
        <v>0</v>
      </c>
      <c r="I59" s="50">
        <f t="shared" si="12"/>
        <v>0</v>
      </c>
      <c r="J59" s="50">
        <f t="shared" si="12"/>
        <v>0</v>
      </c>
      <c r="K59" s="50">
        <f t="shared" si="12"/>
        <v>0</v>
      </c>
      <c r="L59" s="50">
        <f t="shared" si="12"/>
        <v>0</v>
      </c>
      <c r="M59" s="50">
        <f t="shared" si="12"/>
        <v>0</v>
      </c>
      <c r="N59" s="50">
        <f t="shared" si="12"/>
        <v>0</v>
      </c>
      <c r="O59" s="20">
        <f>SUM(C59:N59)</f>
        <v>0</v>
      </c>
      <c r="P59" s="20">
        <v>0</v>
      </c>
    </row>
    <row r="60" spans="1:16" s="14" customFormat="1" ht="13.5" x14ac:dyDescent="0.3">
      <c r="A60" s="29" t="s">
        <v>1</v>
      </c>
      <c r="B60" s="17" t="s">
        <v>30</v>
      </c>
      <c r="C60" s="51">
        <v>0</v>
      </c>
      <c r="D60" s="51">
        <v>0</v>
      </c>
      <c r="E60" s="51">
        <v>0</v>
      </c>
      <c r="F60" s="51">
        <v>0</v>
      </c>
      <c r="G60" s="51">
        <v>0</v>
      </c>
      <c r="H60" s="51"/>
      <c r="I60" s="51"/>
      <c r="J60" s="51"/>
      <c r="K60" s="52"/>
      <c r="L60" s="52"/>
      <c r="M60" s="52"/>
      <c r="N60" s="52"/>
      <c r="O60" s="20">
        <f>SUM(C60:N60)</f>
        <v>0</v>
      </c>
      <c r="P60" s="20">
        <v>0</v>
      </c>
    </row>
    <row r="61" spans="1:16" s="14" customFormat="1" ht="13.5" x14ac:dyDescent="0.3">
      <c r="A61" s="29" t="s">
        <v>1</v>
      </c>
      <c r="B61" s="17" t="s">
        <v>31</v>
      </c>
      <c r="C61" s="51">
        <v>0</v>
      </c>
      <c r="D61" s="51">
        <v>0</v>
      </c>
      <c r="E61" s="51">
        <v>0</v>
      </c>
      <c r="F61" s="51">
        <v>0</v>
      </c>
      <c r="G61" s="51">
        <v>0</v>
      </c>
      <c r="H61" s="51"/>
      <c r="I61" s="51"/>
      <c r="J61" s="51"/>
      <c r="K61" s="52"/>
      <c r="L61" s="52"/>
      <c r="M61" s="52"/>
      <c r="N61" s="52"/>
      <c r="O61" s="20">
        <f>SUM(C61:N61)</f>
        <v>0</v>
      </c>
      <c r="P61" s="20">
        <v>0</v>
      </c>
    </row>
    <row r="62" spans="1:16" s="14" customFormat="1" ht="13.5" x14ac:dyDescent="0.3">
      <c r="A62" s="29"/>
      <c r="B62" s="17"/>
      <c r="C62" s="51"/>
      <c r="D62" s="51"/>
      <c r="E62" s="18"/>
      <c r="F62" s="19"/>
      <c r="G62" s="19"/>
      <c r="H62" s="19"/>
      <c r="I62" s="19"/>
      <c r="J62" s="19"/>
      <c r="K62" s="19"/>
      <c r="L62" s="19"/>
      <c r="M62" s="19"/>
      <c r="N62" s="19"/>
      <c r="O62" s="28"/>
      <c r="P62" s="28"/>
    </row>
    <row r="63" spans="1:16" s="14" customFormat="1" ht="13.5" x14ac:dyDescent="0.3">
      <c r="A63" s="82" t="s">
        <v>35</v>
      </c>
      <c r="B63" s="83"/>
      <c r="C63" s="15">
        <f t="shared" ref="C63:N63" si="13">SUM(C64:C65)</f>
        <v>829</v>
      </c>
      <c r="D63" s="15">
        <f t="shared" si="13"/>
        <v>1057</v>
      </c>
      <c r="E63" s="15">
        <f t="shared" si="13"/>
        <v>705</v>
      </c>
      <c r="F63" s="15">
        <f t="shared" si="13"/>
        <v>959</v>
      </c>
      <c r="G63" s="15">
        <f t="shared" si="13"/>
        <v>1113</v>
      </c>
      <c r="H63" s="15">
        <f t="shared" si="13"/>
        <v>0</v>
      </c>
      <c r="I63" s="15">
        <f t="shared" si="13"/>
        <v>0</v>
      </c>
      <c r="J63" s="15">
        <f t="shared" si="13"/>
        <v>0</v>
      </c>
      <c r="K63" s="15">
        <f t="shared" si="13"/>
        <v>0</v>
      </c>
      <c r="L63" s="15">
        <f>SUM(L64:L65)</f>
        <v>0</v>
      </c>
      <c r="M63" s="15">
        <f t="shared" si="13"/>
        <v>0</v>
      </c>
      <c r="N63" s="15">
        <f t="shared" si="13"/>
        <v>0</v>
      </c>
      <c r="O63" s="15">
        <f>SUM(C63:N63)</f>
        <v>4663</v>
      </c>
      <c r="P63" s="53">
        <v>24262</v>
      </c>
    </row>
    <row r="64" spans="1:16" s="14" customFormat="1" ht="13.5" x14ac:dyDescent="0.3">
      <c r="A64" s="54"/>
      <c r="B64" s="17" t="s">
        <v>36</v>
      </c>
      <c r="C64" s="55">
        <v>367</v>
      </c>
      <c r="D64" s="55">
        <v>562</v>
      </c>
      <c r="E64" s="55">
        <v>366</v>
      </c>
      <c r="F64" s="55">
        <v>406</v>
      </c>
      <c r="G64" s="55">
        <v>543</v>
      </c>
      <c r="H64" s="56"/>
      <c r="I64" s="55"/>
      <c r="J64" s="56"/>
      <c r="K64" s="55"/>
      <c r="L64" s="55"/>
      <c r="M64" s="57"/>
      <c r="N64" s="57"/>
      <c r="O64" s="15">
        <f>SUM(C64:N64)</f>
        <v>2244</v>
      </c>
      <c r="P64" s="53">
        <v>12054</v>
      </c>
    </row>
    <row r="65" spans="1:16" s="14" customFormat="1" ht="13.5" x14ac:dyDescent="0.3">
      <c r="A65" s="54"/>
      <c r="B65" s="17" t="s">
        <v>37</v>
      </c>
      <c r="C65" s="55">
        <v>462</v>
      </c>
      <c r="D65" s="55">
        <v>495</v>
      </c>
      <c r="E65" s="55">
        <v>339</v>
      </c>
      <c r="F65" s="55">
        <v>553</v>
      </c>
      <c r="G65" s="55">
        <v>570</v>
      </c>
      <c r="H65" s="56"/>
      <c r="I65" s="55"/>
      <c r="J65" s="56"/>
      <c r="K65" s="55"/>
      <c r="L65" s="55"/>
      <c r="M65" s="57"/>
      <c r="N65" s="57"/>
      <c r="O65" s="20">
        <f>SUM(C65:N65)</f>
        <v>2419</v>
      </c>
      <c r="P65" s="53">
        <v>12208</v>
      </c>
    </row>
    <row r="66" spans="1:16" s="14" customFormat="1" ht="13.5" x14ac:dyDescent="0.3">
      <c r="A66" s="29"/>
      <c r="B66" s="17"/>
      <c r="C66" s="58"/>
      <c r="D66" s="58"/>
      <c r="E66" s="58"/>
      <c r="F66" s="59"/>
      <c r="G66" s="59"/>
      <c r="H66" s="59"/>
      <c r="I66" s="59"/>
      <c r="J66" s="59"/>
      <c r="K66" s="59"/>
      <c r="L66" s="59"/>
      <c r="M66" s="59"/>
      <c r="N66" s="59"/>
      <c r="O66" s="28"/>
      <c r="P66" s="28"/>
    </row>
    <row r="67" spans="1:16" s="14" customFormat="1" ht="13.5" x14ac:dyDescent="0.3">
      <c r="A67" s="82" t="s">
        <v>38</v>
      </c>
      <c r="B67" s="83"/>
      <c r="C67" s="60">
        <f>SUM(C68)</f>
        <v>0</v>
      </c>
      <c r="D67" s="60">
        <f>SUM(D68)</f>
        <v>0</v>
      </c>
      <c r="E67" s="60">
        <v>0</v>
      </c>
      <c r="F67" s="61">
        <v>0</v>
      </c>
      <c r="G67" s="61">
        <v>0</v>
      </c>
      <c r="H67" s="61">
        <v>0</v>
      </c>
      <c r="I67" s="61">
        <v>0</v>
      </c>
      <c r="J67" s="61">
        <v>0</v>
      </c>
      <c r="K67" s="61">
        <v>0</v>
      </c>
      <c r="L67" s="61">
        <v>0</v>
      </c>
      <c r="M67" s="61">
        <v>0</v>
      </c>
      <c r="N67" s="61">
        <v>0</v>
      </c>
      <c r="O67" s="20">
        <f>SUM(C67:N67)</f>
        <v>0</v>
      </c>
      <c r="P67" s="49">
        <v>0</v>
      </c>
    </row>
    <row r="68" spans="1:16" s="14" customFormat="1" ht="14.25" thickBot="1" x14ac:dyDescent="0.35">
      <c r="A68" s="62" t="s">
        <v>1</v>
      </c>
      <c r="B68" s="17" t="s">
        <v>39</v>
      </c>
      <c r="C68" s="58">
        <v>0</v>
      </c>
      <c r="D68" s="58">
        <v>0</v>
      </c>
      <c r="E68" s="58">
        <v>0</v>
      </c>
      <c r="F68" s="58">
        <v>0</v>
      </c>
      <c r="G68" s="58">
        <v>0</v>
      </c>
      <c r="H68" s="58"/>
      <c r="I68" s="58"/>
      <c r="J68" s="58"/>
      <c r="K68" s="58"/>
      <c r="L68" s="58"/>
      <c r="M68" s="63"/>
      <c r="N68" s="63"/>
      <c r="O68" s="20">
        <f>SUM(C68:N68)</f>
        <v>0</v>
      </c>
      <c r="P68" s="49">
        <v>0</v>
      </c>
    </row>
    <row r="69" spans="1:16" s="14" customFormat="1" ht="13.5" x14ac:dyDescent="0.3">
      <c r="A69" s="64"/>
      <c r="B69" s="65"/>
      <c r="C69" s="66"/>
      <c r="D69" s="66"/>
      <c r="E69" s="66"/>
      <c r="F69" s="67"/>
      <c r="G69" s="67"/>
      <c r="H69" s="67"/>
      <c r="I69" s="67"/>
      <c r="J69" s="67"/>
      <c r="K69" s="67"/>
      <c r="L69" s="67"/>
      <c r="M69" s="67"/>
      <c r="N69" s="67"/>
      <c r="O69" s="66"/>
      <c r="P69" s="68"/>
    </row>
    <row r="70" spans="1:16" x14ac:dyDescent="0.4">
      <c r="A70" s="82" t="s">
        <v>40</v>
      </c>
      <c r="B70" s="83"/>
      <c r="C70" s="61">
        <f t="shared" ref="C70:N70" si="14">SUM(C71:C73)</f>
        <v>0</v>
      </c>
      <c r="D70" s="61">
        <f t="shared" si="14"/>
        <v>0</v>
      </c>
      <c r="E70" s="61">
        <f t="shared" si="14"/>
        <v>0</v>
      </c>
      <c r="F70" s="61">
        <f t="shared" si="14"/>
        <v>0</v>
      </c>
      <c r="G70" s="61">
        <f t="shared" si="14"/>
        <v>0</v>
      </c>
      <c r="H70" s="61">
        <f t="shared" si="14"/>
        <v>0</v>
      </c>
      <c r="I70" s="61">
        <f t="shared" si="14"/>
        <v>0</v>
      </c>
      <c r="J70" s="61">
        <f t="shared" si="14"/>
        <v>0</v>
      </c>
      <c r="K70" s="61">
        <f t="shared" si="14"/>
        <v>0</v>
      </c>
      <c r="L70" s="61">
        <f t="shared" si="14"/>
        <v>0</v>
      </c>
      <c r="M70" s="61">
        <f t="shared" si="14"/>
        <v>0</v>
      </c>
      <c r="N70" s="61">
        <f t="shared" si="14"/>
        <v>0</v>
      </c>
      <c r="O70" s="60">
        <f t="shared" ref="O70:O73" si="15">SUM(C70:N70)</f>
        <v>0</v>
      </c>
      <c r="P70" s="69">
        <v>0</v>
      </c>
    </row>
    <row r="71" spans="1:16" x14ac:dyDescent="0.4">
      <c r="A71" s="70"/>
      <c r="B71" s="71" t="s">
        <v>41</v>
      </c>
      <c r="C71" s="72">
        <v>0</v>
      </c>
      <c r="D71" s="72">
        <v>0</v>
      </c>
      <c r="E71" s="72">
        <v>0</v>
      </c>
      <c r="F71" s="72">
        <v>0</v>
      </c>
      <c r="G71" s="72">
        <v>0</v>
      </c>
      <c r="H71" s="72"/>
      <c r="I71" s="72"/>
      <c r="J71" s="72"/>
      <c r="K71" s="72"/>
      <c r="L71" s="72"/>
      <c r="M71" s="63"/>
      <c r="N71" s="63"/>
      <c r="O71" s="60">
        <f t="shared" si="15"/>
        <v>0</v>
      </c>
      <c r="P71" s="69">
        <v>0</v>
      </c>
    </row>
    <row r="72" spans="1:16" x14ac:dyDescent="0.4">
      <c r="A72" s="70"/>
      <c r="B72" s="71" t="s">
        <v>42</v>
      </c>
      <c r="C72" s="73">
        <v>0</v>
      </c>
      <c r="D72" s="73">
        <v>0</v>
      </c>
      <c r="E72" s="73">
        <v>0</v>
      </c>
      <c r="F72" s="73">
        <v>0</v>
      </c>
      <c r="G72" s="73">
        <v>0</v>
      </c>
      <c r="H72" s="73"/>
      <c r="I72" s="73"/>
      <c r="J72" s="73"/>
      <c r="K72" s="73"/>
      <c r="L72" s="73"/>
      <c r="M72" s="63"/>
      <c r="N72" s="63"/>
      <c r="O72" s="60">
        <f t="shared" si="15"/>
        <v>0</v>
      </c>
      <c r="P72" s="69">
        <v>0</v>
      </c>
    </row>
    <row r="73" spans="1:16" s="77" customFormat="1" ht="18" thickBot="1" x14ac:dyDescent="0.45">
      <c r="A73" s="62" t="s">
        <v>1</v>
      </c>
      <c r="B73" s="74" t="s">
        <v>43</v>
      </c>
      <c r="C73" s="75">
        <v>0</v>
      </c>
      <c r="D73" s="75">
        <v>0</v>
      </c>
      <c r="E73" s="75">
        <v>0</v>
      </c>
      <c r="F73" s="75">
        <v>0</v>
      </c>
      <c r="G73" s="75">
        <v>0</v>
      </c>
      <c r="H73" s="75"/>
      <c r="I73" s="75"/>
      <c r="J73" s="75"/>
      <c r="K73" s="75"/>
      <c r="L73" s="75"/>
      <c r="M73" s="75"/>
      <c r="N73" s="75"/>
      <c r="O73" s="76">
        <f t="shared" si="15"/>
        <v>0</v>
      </c>
      <c r="P73" s="76">
        <v>0</v>
      </c>
    </row>
    <row r="74" spans="1:16" s="77" customFormat="1" ht="3" customHeight="1" x14ac:dyDescent="0.4">
      <c r="A74" s="78"/>
      <c r="B74" s="78"/>
      <c r="C74" s="78"/>
      <c r="D74" s="78"/>
      <c r="E74" s="78"/>
      <c r="F74" s="78"/>
      <c r="G74" s="78"/>
      <c r="H74" s="78"/>
      <c r="I74" s="78">
        <v>0</v>
      </c>
      <c r="J74" s="78"/>
      <c r="K74" s="78"/>
      <c r="L74" s="78"/>
      <c r="M74" s="78"/>
      <c r="N74" s="78"/>
      <c r="O74" s="78"/>
      <c r="P74" s="78"/>
    </row>
    <row r="75" spans="1:16" s="77" customFormat="1" x14ac:dyDescent="0.4">
      <c r="A75" s="1"/>
      <c r="B75" s="2" t="s">
        <v>44</v>
      </c>
      <c r="C75" s="79"/>
      <c r="D75" s="79"/>
      <c r="E75" s="79"/>
      <c r="F75" s="79"/>
      <c r="G75" s="79"/>
      <c r="H75" s="79"/>
      <c r="I75" s="79"/>
      <c r="J75" s="79"/>
      <c r="K75" s="79"/>
      <c r="L75" s="79"/>
      <c r="M75" s="79"/>
      <c r="N75" s="79"/>
      <c r="O75" s="1"/>
      <c r="P75" s="1"/>
    </row>
    <row r="76" spans="1:16" s="77" customFormat="1" x14ac:dyDescent="0.4">
      <c r="A76" s="1"/>
      <c r="B76" s="2" t="s">
        <v>45</v>
      </c>
      <c r="C76" s="79"/>
      <c r="D76" s="79"/>
      <c r="E76" s="79"/>
      <c r="F76" s="79"/>
      <c r="G76" s="79"/>
      <c r="H76" s="79"/>
      <c r="I76" s="79"/>
      <c r="J76" s="79"/>
      <c r="K76" s="79"/>
      <c r="L76" s="79"/>
      <c r="M76" s="79"/>
      <c r="N76" s="79"/>
      <c r="O76" s="1"/>
      <c r="P76" s="1"/>
    </row>
    <row r="77" spans="1:16" x14ac:dyDescent="0.4">
      <c r="A77" s="1"/>
      <c r="B77" s="2" t="s">
        <v>46</v>
      </c>
      <c r="C77" s="79"/>
      <c r="D77" s="79"/>
      <c r="E77" s="79"/>
      <c r="F77" s="79"/>
      <c r="G77" s="79"/>
      <c r="H77" s="79"/>
      <c r="I77" s="79"/>
      <c r="J77" s="79"/>
      <c r="K77" s="79"/>
      <c r="L77" s="79"/>
      <c r="M77" s="79"/>
      <c r="N77" s="79"/>
      <c r="O77" s="1"/>
      <c r="P77" s="1"/>
    </row>
    <row r="78" spans="1:16" x14ac:dyDescent="0.4">
      <c r="A78" s="1"/>
      <c r="B78" s="2"/>
      <c r="C78" s="79"/>
      <c r="D78" s="79"/>
      <c r="E78" s="79"/>
      <c r="F78" s="79"/>
      <c r="G78" s="79"/>
      <c r="H78" s="79"/>
      <c r="I78" s="79"/>
      <c r="J78" s="79"/>
      <c r="K78" s="79"/>
      <c r="L78" s="79"/>
      <c r="M78" s="79"/>
      <c r="N78" s="79"/>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80"/>
      <c r="D82" s="80"/>
      <c r="E82" s="80"/>
      <c r="F82" s="80"/>
      <c r="G82" s="80"/>
      <c r="H82" s="80"/>
      <c r="I82" s="80"/>
    </row>
    <row r="84" spans="3:14" x14ac:dyDescent="0.4">
      <c r="C84" s="80"/>
      <c r="D84" s="80"/>
      <c r="E84" s="80"/>
      <c r="F84" s="80"/>
      <c r="G84" s="80"/>
      <c r="H84" s="80"/>
    </row>
    <row r="86" spans="3:14" x14ac:dyDescent="0.4">
      <c r="C86" s="80"/>
      <c r="D86" s="80"/>
      <c r="E86" s="80"/>
      <c r="F86" s="80"/>
      <c r="G86" s="80"/>
      <c r="H86" s="80"/>
      <c r="I86" s="80"/>
      <c r="J86" s="80"/>
      <c r="K86" s="80"/>
      <c r="L86" s="80"/>
      <c r="M86" s="80"/>
      <c r="N86" s="80"/>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2025-06-11T19:14:01Z</dcterms:modified>
</cp:coreProperties>
</file>