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agosto 2025\"/>
    </mc:Choice>
  </mc:AlternateContent>
  <bookViews>
    <workbookView xWindow="-7590" yWindow="2055" windowWidth="15480" windowHeight="9465" tabRatio="865"/>
  </bookViews>
  <sheets>
    <sheet name="Mov. carga " sheetId="179" r:id="rId1"/>
  </sheets>
  <definedNames>
    <definedName name="_xlnm.Print_Area" localSheetId="0">'Mov. carga '!$A$1:$O$102</definedName>
  </definedNames>
  <calcPr calcId="152511" iterateDelta="1E-4"/>
</workbook>
</file>

<file path=xl/calcChain.xml><?xml version="1.0" encoding="utf-8"?>
<calcChain xmlns="http://schemas.openxmlformats.org/spreadsheetml/2006/main">
  <c r="J93" i="179" l="1"/>
  <c r="I93" i="179" l="1"/>
  <c r="I89" i="179"/>
  <c r="I88" i="179"/>
  <c r="I85" i="179"/>
  <c r="I84" i="179"/>
  <c r="H91" i="179" l="1"/>
  <c r="H89" i="179"/>
  <c r="H88" i="179"/>
  <c r="H86" i="179"/>
  <c r="H85" i="179"/>
  <c r="H81" i="179"/>
  <c r="G91" i="179" l="1"/>
  <c r="G88" i="179"/>
  <c r="G86" i="179" s="1"/>
  <c r="G85" i="179"/>
  <c r="G81" i="179"/>
  <c r="E68" i="179" l="1"/>
  <c r="E50" i="179"/>
  <c r="E91" i="179" l="1"/>
  <c r="F91" i="179"/>
  <c r="I91" i="179"/>
  <c r="J91" i="179"/>
  <c r="K91" i="179"/>
  <c r="L91" i="179"/>
  <c r="M91" i="179"/>
  <c r="N91" i="179"/>
  <c r="E86" i="179"/>
  <c r="F86" i="179"/>
  <c r="I86" i="179"/>
  <c r="J86" i="179"/>
  <c r="K86" i="179"/>
  <c r="L86" i="179"/>
  <c r="M86" i="179"/>
  <c r="N86" i="179"/>
  <c r="E81" i="179"/>
  <c r="F81" i="179"/>
  <c r="I81" i="179"/>
  <c r="J81" i="179"/>
  <c r="K81" i="179"/>
  <c r="L81" i="179"/>
  <c r="M81" i="179"/>
  <c r="N81" i="179"/>
  <c r="D91" i="179"/>
  <c r="D86" i="179"/>
  <c r="D81" i="179"/>
  <c r="C91" i="179"/>
  <c r="C86" i="179"/>
  <c r="C81" i="179"/>
  <c r="O90" i="179"/>
  <c r="D68" i="179"/>
  <c r="O89" i="179" l="1"/>
  <c r="D94" i="179"/>
  <c r="E94" i="179"/>
  <c r="F94" i="179"/>
  <c r="G94" i="179"/>
  <c r="H94" i="179"/>
  <c r="I94" i="179"/>
  <c r="J94" i="179"/>
  <c r="K94" i="179"/>
  <c r="L94" i="179"/>
  <c r="M94" i="179"/>
  <c r="N94" i="179"/>
  <c r="C94" i="179"/>
  <c r="O82" i="179"/>
  <c r="O83" i="179"/>
  <c r="O84" i="179"/>
  <c r="O87" i="179"/>
  <c r="O88" i="179"/>
  <c r="O92" i="179"/>
  <c r="O93" i="179"/>
  <c r="O86" i="179" l="1"/>
  <c r="O91" i="179"/>
  <c r="O81" i="179" l="1"/>
  <c r="O80" i="179"/>
  <c r="O79" i="179"/>
  <c r="O94" i="179" l="1"/>
  <c r="L7" i="179" l="1"/>
  <c r="N15" i="179" l="1"/>
  <c r="M15" i="179"/>
  <c r="L15" i="179"/>
  <c r="K15" i="179"/>
  <c r="J15" i="179"/>
  <c r="I15" i="179"/>
  <c r="H15" i="179"/>
  <c r="G15" i="179"/>
  <c r="F15" i="179"/>
  <c r="E15" i="179"/>
  <c r="D15" i="179"/>
  <c r="C15" i="179"/>
  <c r="O14" i="179"/>
  <c r="O15" i="179" l="1"/>
  <c r="D50" i="179" l="1"/>
  <c r="E33" i="179" l="1"/>
  <c r="N7" i="179" l="1"/>
  <c r="N68" i="179" l="1"/>
  <c r="N73" i="179" s="1"/>
  <c r="O62" i="179" l="1"/>
  <c r="E102" i="179" l="1"/>
  <c r="F102" i="179"/>
  <c r="G102" i="179"/>
  <c r="H102" i="179"/>
  <c r="I102" i="179"/>
  <c r="J102" i="179"/>
  <c r="K102" i="179"/>
  <c r="L102" i="179"/>
  <c r="M102" i="179"/>
  <c r="N102" i="179"/>
  <c r="D102" i="179"/>
  <c r="C102" i="179"/>
  <c r="O101" i="179"/>
  <c r="O100" i="179"/>
  <c r="O72" i="179"/>
  <c r="O71" i="179"/>
  <c r="O70" i="179"/>
  <c r="O69" i="179"/>
  <c r="M68" i="179"/>
  <c r="M73" i="179" s="1"/>
  <c r="L68" i="179"/>
  <c r="K68" i="179"/>
  <c r="K73" i="179" s="1"/>
  <c r="J68" i="179"/>
  <c r="J73" i="179" s="1"/>
  <c r="I68" i="179"/>
  <c r="I73" i="179" s="1"/>
  <c r="H68" i="179"/>
  <c r="H73" i="179" s="1"/>
  <c r="G68" i="179"/>
  <c r="G73" i="179" s="1"/>
  <c r="F68" i="179"/>
  <c r="F73" i="179" s="1"/>
  <c r="E73" i="179"/>
  <c r="D73" i="179"/>
  <c r="C68" i="179"/>
  <c r="C73" i="179" s="1"/>
  <c r="O67" i="179"/>
  <c r="O66" i="179"/>
  <c r="O65" i="179"/>
  <c r="O64" i="179"/>
  <c r="O63" i="179"/>
  <c r="O61" i="179"/>
  <c r="O60" i="179"/>
  <c r="O53" i="179"/>
  <c r="O52" i="179"/>
  <c r="O51" i="179"/>
  <c r="N50" i="179"/>
  <c r="N54" i="179" s="1"/>
  <c r="M50" i="179"/>
  <c r="M54" i="179" s="1"/>
  <c r="L50" i="179"/>
  <c r="L54" i="179" s="1"/>
  <c r="K50" i="179"/>
  <c r="K54" i="179" s="1"/>
  <c r="J50" i="179"/>
  <c r="J54" i="179" s="1"/>
  <c r="I50" i="179"/>
  <c r="I54" i="179" s="1"/>
  <c r="H50" i="179"/>
  <c r="H54" i="179" s="1"/>
  <c r="G50" i="179"/>
  <c r="G54" i="179" s="1"/>
  <c r="F50" i="179"/>
  <c r="F54" i="179" s="1"/>
  <c r="E54" i="179"/>
  <c r="D54" i="179"/>
  <c r="C50" i="179"/>
  <c r="C54" i="179" s="1"/>
  <c r="O49" i="179"/>
  <c r="O48" i="179"/>
  <c r="O47" i="179"/>
  <c r="O46" i="179"/>
  <c r="O45" i="179"/>
  <c r="O44" i="179"/>
  <c r="O43" i="179"/>
  <c r="O42" i="179"/>
  <c r="O41" i="179"/>
  <c r="O40" i="179"/>
  <c r="O39" i="179"/>
  <c r="N33" i="179"/>
  <c r="M33" i="179"/>
  <c r="L33" i="179"/>
  <c r="K33" i="179"/>
  <c r="J33" i="179"/>
  <c r="I33" i="179"/>
  <c r="H33" i="179"/>
  <c r="G33" i="179"/>
  <c r="F33" i="179"/>
  <c r="D33" i="179"/>
  <c r="C33" i="179"/>
  <c r="O32" i="179"/>
  <c r="N24" i="179"/>
  <c r="M24" i="179"/>
  <c r="L24" i="179"/>
  <c r="K24" i="179"/>
  <c r="J24" i="179"/>
  <c r="I24" i="179"/>
  <c r="H24" i="179"/>
  <c r="G24" i="179"/>
  <c r="F24" i="179"/>
  <c r="E24" i="179"/>
  <c r="D24" i="179"/>
  <c r="C24" i="179"/>
  <c r="O23" i="179"/>
  <c r="O22" i="179"/>
  <c r="O21" i="179"/>
  <c r="M7" i="179"/>
  <c r="K7" i="179"/>
  <c r="J7" i="179"/>
  <c r="I7" i="179"/>
  <c r="H7" i="179"/>
  <c r="G7" i="179"/>
  <c r="F7" i="179"/>
  <c r="E7" i="179"/>
  <c r="D7" i="179"/>
  <c r="C7" i="179"/>
  <c r="O6" i="179"/>
  <c r="O5" i="179"/>
  <c r="O4" i="179"/>
  <c r="L73" i="179" l="1"/>
  <c r="O73" i="179" s="1"/>
  <c r="O33" i="179"/>
  <c r="O7" i="179"/>
  <c r="O68" i="179"/>
  <c r="O24" i="179"/>
  <c r="O102" i="179"/>
  <c r="O54" i="179"/>
  <c r="O50" i="179"/>
</calcChain>
</file>

<file path=xl/comments1.xml><?xml version="1.0" encoding="utf-8"?>
<comments xmlns="http://schemas.openxmlformats.org/spreadsheetml/2006/main">
  <authors>
    <author>GUADALUPE PEREZ JIMENEZ</author>
  </authors>
  <commentList>
    <comment ref="E14" authorId="0" shapeId="0">
      <text>
        <r>
          <rPr>
            <b/>
            <sz val="9"/>
            <color indexed="81"/>
            <rFont val="Tahoma"/>
            <family val="2"/>
          </rPr>
          <t>GUADALUPE PEREZ JIMENEZ:</t>
        </r>
        <r>
          <rPr>
            <sz val="9"/>
            <color indexed="81"/>
            <rFont val="Tahoma"/>
            <family val="2"/>
          </rPr>
          <t xml:space="preserve">
Cabotaje de Salida.
20,916 tons.
Altura exportación 39,812 tons operadas por el TORM SINGAPORE, destino NEW YORK USA.
Altura importación 9,411 tons operadas por el MAETIGA, procedencia de la carga Houston Texas USA.</t>
        </r>
      </text>
    </comment>
    <comment ref="F14" authorId="0" shapeId="0">
      <text>
        <r>
          <rPr>
            <b/>
            <sz val="9"/>
            <color indexed="81"/>
            <rFont val="Tahoma"/>
            <family val="2"/>
          </rPr>
          <t>GUADALUPE PEREZ JIMENEZ:</t>
        </r>
        <r>
          <rPr>
            <sz val="9"/>
            <color indexed="81"/>
            <rFont val="Tahoma"/>
            <family val="2"/>
          </rPr>
          <t xml:space="preserve">
Cabotaje de Salida.
222,898 tons.
Altura exportación 40,065 tons operadas por el VALLEBLU, destino HOUSTON.
Altura importación 74,607 tons, procedencia de la carga Houston Texas USA.</t>
        </r>
      </text>
    </comment>
    <comment ref="G14" authorId="0" shapeId="0">
      <text>
        <r>
          <rPr>
            <b/>
            <sz val="9"/>
            <color indexed="81"/>
            <rFont val="Tahoma"/>
            <family val="2"/>
          </rPr>
          <t>GUADALUPE PEREZ JIMENEZ:</t>
        </r>
        <r>
          <rPr>
            <sz val="9"/>
            <color indexed="81"/>
            <rFont val="Tahoma"/>
            <family val="2"/>
          </rPr>
          <t xml:space="preserve">
Cabotaje de Salida.
255,055 tons.
Cabotaje de Entrada.
9,548 tons.
Altura importación 13,488 tons, procedencia de la carga Houston Texas USA.</t>
        </r>
      </text>
    </comment>
    <comment ref="H14" authorId="0" shapeId="0">
      <text>
        <r>
          <rPr>
            <b/>
            <sz val="9"/>
            <color indexed="81"/>
            <rFont val="Tahoma"/>
            <family val="2"/>
          </rPr>
          <t>GUADALUPE PEREZ JIMENEZ:</t>
        </r>
        <r>
          <rPr>
            <sz val="9"/>
            <color indexed="81"/>
            <rFont val="Tahoma"/>
            <family val="2"/>
          </rPr>
          <t xml:space="preserve">
Cabotaje de Salida.
426,319 tons.
Cabotaje de Entrada.
2,422 tons.
Altura importación 11,761 tons, procedencia de la carga Houston Texas USA.</t>
        </r>
      </text>
    </comment>
    <comment ref="I14" authorId="0" shapeId="0">
      <text>
        <r>
          <rPr>
            <b/>
            <sz val="9"/>
            <color indexed="81"/>
            <rFont val="Tahoma"/>
            <family val="2"/>
          </rPr>
          <t>GUADALUPE PEREZ JIMENEZ:</t>
        </r>
        <r>
          <rPr>
            <sz val="9"/>
            <color indexed="81"/>
            <rFont val="Tahoma"/>
            <family val="2"/>
          </rPr>
          <t xml:space="preserve">
Cabotaje de Salida.
484,177 tons.
Altura importación 46,960 tons, procedencia de la carga Houston Texas USA.</t>
        </r>
      </text>
    </comment>
    <comment ref="J14" authorId="0" shapeId="0">
      <text>
        <r>
          <rPr>
            <b/>
            <sz val="9"/>
            <color indexed="81"/>
            <rFont val="Tahoma"/>
            <family val="2"/>
          </rPr>
          <t>GUADALUPE PEREZ JIMENEZ:</t>
        </r>
        <r>
          <rPr>
            <sz val="9"/>
            <color indexed="81"/>
            <rFont val="Tahoma"/>
            <family val="2"/>
          </rPr>
          <t xml:space="preserve">
Cabotaje de Salida.
266,783 tons.
Altura importación 25,859 tons, procedencia de la carga Houston Texas USA.</t>
        </r>
      </text>
    </comment>
    <comment ref="F49" authorId="0" shapeId="0">
      <text>
        <r>
          <rPr>
            <b/>
            <sz val="9"/>
            <color indexed="81"/>
            <rFont val="Tahoma"/>
            <family val="2"/>
          </rPr>
          <t>GUADALUPE PEREZ JIMENEZ:</t>
        </r>
        <r>
          <rPr>
            <sz val="9"/>
            <color indexed="81"/>
            <rFont val="Tahoma"/>
            <family val="2"/>
          </rPr>
          <t xml:space="preserve">
CORERSPONDE A LA IMPORTACIÓN DE 34 CONTENEDORES (6 DE 20 PIES Y 28 DE 40 PIES (541 TONS).</t>
        </r>
      </text>
    </comment>
  </commentList>
</comments>
</file>

<file path=xl/sharedStrings.xml><?xml version="1.0" encoding="utf-8"?>
<sst xmlns="http://schemas.openxmlformats.org/spreadsheetml/2006/main" count="193" uniqueCount="74">
  <si>
    <t>Pasajeros</t>
  </si>
  <si>
    <t>Enero</t>
  </si>
  <si>
    <t>Febrero</t>
  </si>
  <si>
    <t>Marzo</t>
  </si>
  <si>
    <t>Abril</t>
  </si>
  <si>
    <t>Mayo</t>
  </si>
  <si>
    <t>Junio</t>
  </si>
  <si>
    <t>Julio</t>
  </si>
  <si>
    <t>Agosto</t>
  </si>
  <si>
    <t>Septiembre</t>
  </si>
  <si>
    <t>Octubre</t>
  </si>
  <si>
    <t>Noviembre</t>
  </si>
  <si>
    <t>Diciembre</t>
  </si>
  <si>
    <t>Total</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</si>
  <si>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</si>
  <si>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</si>
  <si>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</si>
  <si>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</si>
  <si>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</si>
  <si>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</si>
  <si>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</si>
  <si>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</si>
  <si>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</si>
  <si>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</si>
  <si>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</si>
  <si>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</si>
  <si>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</si>
  <si>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</si>
  <si>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</si>
  <si>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</si>
  <si>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</si>
  <si>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</si>
  <si>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</si>
  <si>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</si>
  <si>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</si>
  <si>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</si>
  <si>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</si>
  <si>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</si>
  <si>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</si>
  <si>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</si>
  <si>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</si>
  <si>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Mineral (Barita)</t>
  </si>
  <si>
    <t>Carga Mineral (Cemento)</t>
  </si>
  <si>
    <t>Granel mineral semi mecanizado (grava)</t>
  </si>
  <si>
    <t>Mineral Fraccionada</t>
  </si>
  <si>
    <t>Graneles (Mineral/Coque de petróleo)</t>
  </si>
  <si>
    <t>Graneles (Agrícola/Azúcar)</t>
  </si>
  <si>
    <t>Graneles (Agrícola/Plátano)</t>
  </si>
  <si>
    <t>Salmuera/lodo emulsion</t>
  </si>
  <si>
    <t>Lodo de perforacion</t>
  </si>
  <si>
    <t>Combustible</t>
  </si>
  <si>
    <t>Diésel</t>
  </si>
  <si>
    <t>Granel mineral semi mecanizado (coque/grava)</t>
  </si>
  <si>
    <t>Insumos transportados por PEMEX  Exploración y Producción al área de Plataformas por el Puerto de Dos Bocas 2025</t>
  </si>
  <si>
    <t>Fluidos no petroleros</t>
  </si>
  <si>
    <t>Agua</t>
  </si>
  <si>
    <t>Nitrógeno líquido</t>
  </si>
  <si>
    <t>Salmuera</t>
  </si>
  <si>
    <t>Fluidos petroleros</t>
  </si>
  <si>
    <t>Diesel</t>
  </si>
  <si>
    <t>Fluido base aceite</t>
  </si>
  <si>
    <t>Granel mineral</t>
  </si>
  <si>
    <t>Barita</t>
  </si>
  <si>
    <t>Cemento</t>
  </si>
  <si>
    <t>Movimiento mensual de carga Cabotaje en Terminal MDA 47, S.A.P.I. DE C.V. 2025</t>
  </si>
  <si>
    <t>Movimiento mensual de carga de crudo en Monoboyas por calidad de producto 2025</t>
  </si>
  <si>
    <t>Movimiento mensual de carga en Monoboyas Refinería 2025</t>
  </si>
  <si>
    <t>Movimiento mensual de carga Cabotaje en Terminal de Abastecimiento 2025</t>
  </si>
  <si>
    <t>Movimiento mensual de carga de Altura en la Terminal de Usos Multiples  2025</t>
  </si>
  <si>
    <t>Movimiento mensual de carga Cabotaje en Terminal de Usos Múltiples 2025</t>
  </si>
  <si>
    <t>Embarque y desembarque de pasajeros en la Terminal de Usos Múltiples 2025</t>
  </si>
  <si>
    <t>Agua aceitosa</t>
  </si>
  <si>
    <t>Fluido base agua</t>
  </si>
  <si>
    <t>Aceite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</si>
</sst>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2]* #,##0.00_-;\-[$€-2]* #,##0.00_-;_-[$€-2]* &quot;-&quot;??_-"/>
    <numFmt numFmtId="165" formatCode="0.0"/>
    <numFmt numFmtId="166" formatCode="#,##0.0000"/>
    <numFmt numFmtId="167" formatCode="#,##0.0"/>
    <numFmt numFmtId="168" formatCode="#,##0.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b/>
      <sz val="9"/>
      <color indexed="81"/>
      <name val="Tahoma"/>
      <family val="2"/>
    </font>
    <font>
      <sz val="9"/>
      <color indexed="81"/>
      <name val="Tahoma"/>
      <family val="2"/>
    </font>
    <font>
      <sz val="9"/>
      <name val="Noto Sans"/>
      <family val="2"/>
    </font>
    <font>
      <b/>
      <sz val="10"/>
      <name val="Noto Sans"/>
      <family val="2"/>
    </font>
    <font>
      <sz val="8"/>
      <name val="Noto Sans"/>
      <family val="2"/>
    </font>
    <font>
      <sz val="10"/>
      <color indexed="54"/>
      <name val="Noto Sans"/>
      <family val="2"/>
    </font>
    <font>
      <b/>
      <sz val="9"/>
      <color theme="0"/>
      <name val="Noto Sans"/>
      <family val="2"/>
    </font>
    <font>
      <sz val="8"/>
      <color indexed="54"/>
      <name val="Noto Sans"/>
      <family val="2"/>
    </font>
    <font>
      <b/>
      <sz val="8"/>
      <name val="Noto Sans"/>
      <family val="2"/>
    </font>
    <font>
      <sz val="9"/>
      <color indexed="54"/>
      <name val="Noto Sans"/>
      <family val="2"/>
    </font>
    <font>
      <sz val="9"/>
      <color indexed="10"/>
      <name val="Noto Sans"/>
      <family val="2"/>
    </font>
    <font>
      <sz val="7"/>
      <color theme="1" tint="0.249977111117893"/>
      <name val="Noto Sans"/>
      <family val="2"/>
    </font>
    <font>
      <sz val="9"/>
      <color theme="1" tint="0.249977111117893"/>
      <name val="Noto Sans"/>
      <family val="2"/>
    </font>
    <font>
      <b/>
      <sz val="9"/>
      <color theme="1" tint="0.249977111117893"/>
      <name val="Noto Sans"/>
      <family val="2"/>
    </font>
    <font>
      <b/>
      <sz val="9"/>
      <name val="Noto Sans"/>
      <family val="2"/>
    </font>
    <font>
      <sz val="7"/>
      <name val="Noto Sans"/>
      <family val="2"/>
    </font>
    <font>
      <sz val="9"/>
      <color indexed="62"/>
      <name val="Noto Sans"/>
      <family val="2"/>
    </font>
    <font>
      <b/>
      <sz val="9"/>
      <color indexed="54"/>
      <name val="Noto Sans"/>
      <family val="2"/>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28">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80">
    <xf numFmtId="0" fontId="0" fillId="0" borderId="0"/>
    <xf numFmtId="164"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5" fillId="0" borderId="0"/>
    <xf numFmtId="0" fontId="37" fillId="0" borderId="0"/>
    <xf numFmtId="0" fontId="38" fillId="0" borderId="0"/>
    <xf numFmtId="0" fontId="35" fillId="0" borderId="0"/>
    <xf numFmtId="0" fontId="39" fillId="0" borderId="0"/>
    <xf numFmtId="9" fontId="37"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4" fillId="0" borderId="0"/>
    <xf numFmtId="43" fontId="34" fillId="0" borderId="0" applyFont="0" applyFill="0" applyBorder="0" applyAlignment="0" applyProtection="0"/>
    <xf numFmtId="43" fontId="36"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10">
    <xf numFmtId="0" fontId="0" fillId="0" borderId="0" xfId="0"/>
    <xf numFmtId="0" fontId="42" fillId="0" borderId="6" xfId="11" applyFont="1" applyFill="1" applyBorder="1"/>
    <xf numFmtId="0" fontId="44" fillId="0" borderId="0" xfId="11" applyFont="1"/>
    <xf numFmtId="0" fontId="45" fillId="0" borderId="0" xfId="11" applyFont="1"/>
    <xf numFmtId="0" fontId="49" fillId="0" borderId="0" xfId="11" applyFont="1"/>
    <xf numFmtId="0" fontId="49" fillId="0" borderId="0" xfId="11" applyFont="1" applyFill="1"/>
    <xf numFmtId="0" fontId="46" fillId="3" borderId="1" xfId="11" applyFont="1" applyFill="1" applyBorder="1"/>
    <xf numFmtId="0" fontId="46" fillId="3" borderId="2" xfId="11" applyFont="1" applyFill="1" applyBorder="1" applyAlignment="1">
      <alignment horizontal="center"/>
    </xf>
    <xf numFmtId="0" fontId="46" fillId="3" borderId="3" xfId="11" applyFont="1" applyFill="1" applyBorder="1" applyAlignment="1">
      <alignment horizontal="center"/>
    </xf>
    <xf numFmtId="0" fontId="42" fillId="0" borderId="4" xfId="11" applyFont="1" applyBorder="1"/>
    <xf numFmtId="4" fontId="44" fillId="0" borderId="27" xfId="11" applyNumberFormat="1" applyFont="1" applyFill="1" applyBorder="1"/>
    <xf numFmtId="4" fontId="44" fillId="0" borderId="24" xfId="11" applyNumberFormat="1" applyFont="1" applyFill="1" applyBorder="1"/>
    <xf numFmtId="4" fontId="44" fillId="0" borderId="25" xfId="11" applyNumberFormat="1" applyFont="1" applyFill="1" applyBorder="1"/>
    <xf numFmtId="4" fontId="44" fillId="0" borderId="26" xfId="11" applyNumberFormat="1" applyFont="1" applyFill="1" applyBorder="1"/>
    <xf numFmtId="4" fontId="48" fillId="2" borderId="13" xfId="11" applyNumberFormat="1" applyFont="1" applyFill="1" applyBorder="1"/>
    <xf numFmtId="3" fontId="49" fillId="0" borderId="0" xfId="11" applyNumberFormat="1" applyFont="1" applyFill="1" applyBorder="1"/>
    <xf numFmtId="4" fontId="49" fillId="0" borderId="0" xfId="11" applyNumberFormat="1" applyFont="1"/>
    <xf numFmtId="0" fontId="42" fillId="0" borderId="6" xfId="11" applyFont="1" applyBorder="1"/>
    <xf numFmtId="3" fontId="50" fillId="0" borderId="0" xfId="11" applyNumberFormat="1" applyFont="1" applyFill="1" applyBorder="1"/>
    <xf numFmtId="4" fontId="47" fillId="0" borderId="0" xfId="11" applyNumberFormat="1" applyFont="1"/>
    <xf numFmtId="0" fontId="48" fillId="2" borderId="8" xfId="11" applyFont="1" applyFill="1" applyBorder="1"/>
    <xf numFmtId="4" fontId="48" fillId="2" borderId="10" xfId="11" applyNumberFormat="1" applyFont="1" applyFill="1" applyBorder="1"/>
    <xf numFmtId="4" fontId="48" fillId="2" borderId="23" xfId="11" applyNumberFormat="1" applyFont="1" applyFill="1" applyBorder="1"/>
    <xf numFmtId="0" fontId="47" fillId="0" borderId="0" xfId="11" applyFont="1"/>
    <xf numFmtId="0" fontId="51" fillId="0" borderId="0" xfId="11" applyFont="1"/>
    <xf numFmtId="4" fontId="52" fillId="0" borderId="0" xfId="11" applyNumberFormat="1" applyFont="1"/>
    <xf numFmtId="4" fontId="44" fillId="0" borderId="0" xfId="11" applyNumberFormat="1" applyFont="1"/>
    <xf numFmtId="4" fontId="49" fillId="0" borderId="0" xfId="0" applyNumberFormat="1" applyFont="1"/>
    <xf numFmtId="4" fontId="52" fillId="0" borderId="0" xfId="11" applyNumberFormat="1" applyFont="1" applyAlignment="1">
      <alignment horizontal="right"/>
    </xf>
    <xf numFmtId="4" fontId="44" fillId="0" borderId="0" xfId="11" applyNumberFormat="1" applyFont="1" applyAlignment="1">
      <alignment horizontal="right"/>
    </xf>
    <xf numFmtId="4" fontId="49" fillId="0" borderId="0" xfId="0" applyNumberFormat="1" applyFont="1" applyAlignment="1">
      <alignment horizontal="right"/>
    </xf>
    <xf numFmtId="167" fontId="49" fillId="0" borderId="0" xfId="11" applyNumberFormat="1" applyFont="1"/>
    <xf numFmtId="0" fontId="53" fillId="0" borderId="0" xfId="11" applyFont="1"/>
    <xf numFmtId="0" fontId="52" fillId="0" borderId="0" xfId="11" applyFont="1"/>
    <xf numFmtId="0" fontId="46" fillId="3" borderId="17" xfId="11" applyFont="1" applyFill="1" applyBorder="1"/>
    <xf numFmtId="0" fontId="46" fillId="3" borderId="18" xfId="11" applyFont="1" applyFill="1" applyBorder="1" applyAlignment="1">
      <alignment horizontal="center"/>
    </xf>
    <xf numFmtId="0" fontId="46" fillId="3" borderId="19" xfId="11" applyFont="1" applyFill="1" applyBorder="1" applyAlignment="1">
      <alignment horizontal="center"/>
    </xf>
    <xf numFmtId="0" fontId="42" fillId="0" borderId="6" xfId="11" applyFont="1" applyFill="1" applyBorder="1" applyAlignment="1">
      <alignment horizontal="left" vertical="center" wrapText="1"/>
    </xf>
    <xf numFmtId="4" fontId="42" fillId="0" borderId="27" xfId="11" applyNumberFormat="1" applyFont="1" applyFill="1" applyBorder="1" applyAlignment="1">
      <alignment horizontal="right"/>
    </xf>
    <xf numFmtId="4" fontId="42" fillId="0" borderId="24" xfId="11" applyNumberFormat="1" applyFont="1" applyFill="1" applyBorder="1" applyAlignment="1">
      <alignment horizontal="right"/>
    </xf>
    <xf numFmtId="3" fontId="42" fillId="0" borderId="25" xfId="11" applyNumberFormat="1" applyFont="1" applyFill="1" applyBorder="1" applyAlignment="1">
      <alignment horizontal="right"/>
    </xf>
    <xf numFmtId="4" fontId="54" fillId="2" borderId="12" xfId="11" applyNumberFormat="1" applyFont="1" applyFill="1" applyBorder="1" applyAlignment="1">
      <alignment horizontal="right"/>
    </xf>
    <xf numFmtId="0" fontId="42" fillId="0" borderId="0" xfId="11" applyFont="1"/>
    <xf numFmtId="0" fontId="54" fillId="2" borderId="8" xfId="11" applyFont="1" applyFill="1" applyBorder="1"/>
    <xf numFmtId="4" fontId="54" fillId="2" borderId="23" xfId="11" applyNumberFormat="1" applyFont="1" applyFill="1" applyBorder="1" applyAlignment="1">
      <alignment horizontal="right"/>
    </xf>
    <xf numFmtId="0" fontId="55" fillId="0" borderId="0" xfId="11" applyFont="1"/>
    <xf numFmtId="0" fontId="52" fillId="0" borderId="0" xfId="11" applyFont="1" applyFill="1"/>
    <xf numFmtId="0" fontId="46" fillId="3" borderId="14" xfId="11" applyFont="1" applyFill="1" applyBorder="1"/>
    <xf numFmtId="0" fontId="46" fillId="3" borderId="15" xfId="11" applyFont="1" applyFill="1" applyBorder="1" applyAlignment="1">
      <alignment horizontal="center"/>
    </xf>
    <xf numFmtId="0" fontId="46" fillId="3" borderId="13" xfId="11" applyFont="1" applyFill="1" applyBorder="1" applyAlignment="1">
      <alignment horizontal="center"/>
    </xf>
    <xf numFmtId="0" fontId="42" fillId="0" borderId="6" xfId="11" applyFont="1" applyFill="1" applyBorder="1" applyAlignment="1">
      <alignment horizontal="justify" vertical="top" wrapText="1"/>
    </xf>
    <xf numFmtId="3" fontId="44" fillId="0" borderId="7" xfId="11" applyNumberFormat="1" applyFont="1" applyFill="1" applyBorder="1"/>
    <xf numFmtId="3" fontId="44" fillId="0" borderId="24" xfId="11" applyNumberFormat="1" applyFont="1" applyFill="1" applyBorder="1"/>
    <xf numFmtId="4" fontId="54" fillId="2" borderId="12" xfId="11" applyNumberFormat="1" applyFont="1" applyFill="1" applyBorder="1"/>
    <xf numFmtId="165" fontId="49" fillId="0" borderId="0" xfId="11" applyNumberFormat="1" applyFont="1" applyFill="1"/>
    <xf numFmtId="0" fontId="42" fillId="0" borderId="6" xfId="11" applyFont="1" applyFill="1" applyBorder="1" applyAlignment="1">
      <alignment wrapText="1"/>
    </xf>
    <xf numFmtId="3" fontId="56" fillId="0" borderId="0" xfId="0" applyNumberFormat="1" applyFont="1"/>
    <xf numFmtId="3" fontId="52" fillId="0" borderId="0" xfId="11" applyNumberFormat="1" applyFont="1"/>
    <xf numFmtId="0" fontId="56" fillId="0" borderId="0" xfId="11" applyFont="1"/>
    <xf numFmtId="168" fontId="42" fillId="0" borderId="25" xfId="11" applyNumberFormat="1" applyFont="1" applyFill="1" applyBorder="1" applyAlignment="1">
      <alignment horizontal="right"/>
    </xf>
    <xf numFmtId="4" fontId="42" fillId="0" borderId="25" xfId="11" applyNumberFormat="1" applyFont="1" applyFill="1" applyBorder="1" applyAlignment="1">
      <alignment horizontal="right"/>
    </xf>
    <xf numFmtId="4" fontId="54" fillId="2" borderId="10" xfId="11" applyNumberFormat="1" applyFont="1" applyFill="1" applyBorder="1" applyAlignment="1">
      <alignment horizontal="right"/>
    </xf>
    <xf numFmtId="4" fontId="42" fillId="0" borderId="24" xfId="11" applyNumberFormat="1" applyFont="1" applyFill="1" applyBorder="1" applyAlignment="1">
      <alignment horizontal="right" wrapText="1"/>
    </xf>
    <xf numFmtId="4" fontId="42" fillId="0" borderId="25" xfId="11" applyNumberFormat="1" applyFont="1" applyFill="1" applyBorder="1" applyAlignment="1">
      <alignment horizontal="right" wrapText="1"/>
    </xf>
    <xf numFmtId="4" fontId="54" fillId="2" borderId="7" xfId="11" applyNumberFormat="1" applyFont="1" applyFill="1" applyBorder="1" applyAlignment="1">
      <alignment horizontal="right"/>
    </xf>
    <xf numFmtId="3" fontId="49" fillId="0" borderId="0" xfId="11" applyNumberFormat="1" applyFont="1"/>
    <xf numFmtId="0" fontId="42" fillId="0" borderId="6" xfId="11" applyFont="1" applyFill="1" applyBorder="1" applyAlignment="1">
      <alignment horizontal="left" vertical="center"/>
    </xf>
    <xf numFmtId="0" fontId="45" fillId="0" borderId="0" xfId="11" applyFont="1" applyAlignment="1"/>
    <xf numFmtId="0" fontId="42" fillId="0" borderId="7" xfId="11" applyFont="1" applyFill="1" applyBorder="1"/>
    <xf numFmtId="4" fontId="42" fillId="0" borderId="5" xfId="11" applyNumberFormat="1" applyFont="1" applyFill="1" applyBorder="1" applyAlignment="1">
      <alignment horizontal="right"/>
    </xf>
    <xf numFmtId="0" fontId="42" fillId="0" borderId="7" xfId="11" applyFont="1" applyFill="1" applyBorder="1" applyAlignment="1">
      <alignment wrapText="1"/>
    </xf>
    <xf numFmtId="0" fontId="42" fillId="0" borderId="4" xfId="11" applyFont="1" applyFill="1" applyBorder="1"/>
    <xf numFmtId="0" fontId="54" fillId="0" borderId="6" xfId="11" applyFont="1" applyFill="1" applyBorder="1"/>
    <xf numFmtId="4" fontId="54" fillId="0" borderId="7" xfId="11" applyNumberFormat="1" applyFont="1" applyFill="1" applyBorder="1" applyAlignment="1">
      <alignment horizontal="right"/>
    </xf>
    <xf numFmtId="0" fontId="42" fillId="0" borderId="16" xfId="11" applyFont="1" applyFill="1" applyBorder="1"/>
    <xf numFmtId="4" fontId="42" fillId="0" borderId="7" xfId="11" applyNumberFormat="1" applyFont="1" applyFill="1" applyBorder="1" applyAlignment="1">
      <alignment horizontal="right"/>
    </xf>
    <xf numFmtId="168" fontId="54" fillId="2" borderId="10" xfId="11" applyNumberFormat="1" applyFont="1" applyFill="1" applyBorder="1" applyAlignment="1">
      <alignment horizontal="right"/>
    </xf>
    <xf numFmtId="4" fontId="57" fillId="0" borderId="0" xfId="0" applyNumberFormat="1" applyFont="1"/>
    <xf numFmtId="0" fontId="54" fillId="0" borderId="0" xfId="11" applyFont="1"/>
    <xf numFmtId="0" fontId="42" fillId="0" borderId="24" xfId="11" applyFont="1" applyFill="1" applyBorder="1"/>
    <xf numFmtId="4" fontId="42" fillId="0" borderId="5" xfId="11" applyNumberFormat="1" applyFont="1" applyFill="1" applyBorder="1" applyAlignment="1">
      <alignment horizontal="right" vertical="center"/>
    </xf>
    <xf numFmtId="0" fontId="42" fillId="0" borderId="11" xfId="11" applyFont="1" applyFill="1" applyBorder="1"/>
    <xf numFmtId="4" fontId="42" fillId="0" borderId="20" xfId="11" applyNumberFormat="1" applyFont="1" applyFill="1" applyBorder="1" applyAlignment="1">
      <alignment horizontal="right"/>
    </xf>
    <xf numFmtId="0" fontId="54" fillId="0" borderId="16" xfId="11" applyFont="1" applyFill="1" applyBorder="1"/>
    <xf numFmtId="4" fontId="54" fillId="0" borderId="5" xfId="11" applyNumberFormat="1" applyFont="1" applyFill="1" applyBorder="1" applyAlignment="1">
      <alignment horizontal="right"/>
    </xf>
    <xf numFmtId="1" fontId="49" fillId="0" borderId="0" xfId="11" applyNumberFormat="1" applyFont="1"/>
    <xf numFmtId="1" fontId="49" fillId="0" borderId="0" xfId="13" applyNumberFormat="1" applyFont="1"/>
    <xf numFmtId="4" fontId="42" fillId="0" borderId="9" xfId="11" applyNumberFormat="1" applyFont="1" applyFill="1" applyBorder="1" applyAlignment="1">
      <alignment horizontal="right"/>
    </xf>
    <xf numFmtId="4" fontId="42" fillId="0" borderId="22" xfId="11" applyNumberFormat="1" applyFont="1" applyFill="1" applyBorder="1" applyAlignment="1">
      <alignment horizontal="right"/>
    </xf>
    <xf numFmtId="9" fontId="49" fillId="0" borderId="0" xfId="13" applyFont="1"/>
    <xf numFmtId="3" fontId="54" fillId="2" borderId="10" xfId="11" applyNumberFormat="1" applyFont="1" applyFill="1" applyBorder="1" applyAlignment="1">
      <alignment horizontal="right"/>
    </xf>
    <xf numFmtId="4" fontId="54" fillId="2" borderId="21" xfId="11" applyNumberFormat="1" applyFont="1" applyFill="1" applyBorder="1" applyAlignment="1">
      <alignment horizontal="right"/>
    </xf>
    <xf numFmtId="4" fontId="54" fillId="2" borderId="7" xfId="11" applyNumberFormat="1" applyFont="1" applyFill="1" applyBorder="1" applyAlignment="1">
      <alignment horizontal="right" vertical="center"/>
    </xf>
    <xf numFmtId="4" fontId="42" fillId="0" borderId="0" xfId="11" applyNumberFormat="1" applyFont="1"/>
    <xf numFmtId="166" fontId="42" fillId="0" borderId="0" xfId="11" applyNumberFormat="1" applyFont="1"/>
    <xf numFmtId="0" fontId="54" fillId="0" borderId="27" xfId="11" applyFont="1" applyBorder="1"/>
    <xf numFmtId="0" fontId="42" fillId="0" borderId="27" xfId="0" applyFont="1" applyBorder="1"/>
    <xf numFmtId="3" fontId="42" fillId="0" borderId="7" xfId="11" applyNumberFormat="1" applyFont="1" applyFill="1" applyBorder="1" applyAlignment="1">
      <alignment horizontal="right"/>
    </xf>
    <xf numFmtId="3" fontId="42" fillId="0" borderId="24" xfId="11" applyNumberFormat="1" applyFont="1" applyFill="1" applyBorder="1" applyAlignment="1">
      <alignment horizontal="right"/>
    </xf>
    <xf numFmtId="3" fontId="42" fillId="4" borderId="24" xfId="11" applyNumberFormat="1" applyFont="1" applyFill="1" applyBorder="1" applyAlignment="1">
      <alignment horizontal="right"/>
    </xf>
    <xf numFmtId="3" fontId="42" fillId="4" borderId="25" xfId="11" applyNumberFormat="1" applyFont="1" applyFill="1" applyBorder="1" applyAlignment="1">
      <alignment horizontal="right"/>
    </xf>
    <xf numFmtId="3" fontId="54" fillId="2" borderId="7" xfId="11" applyNumberFormat="1" applyFont="1" applyFill="1" applyBorder="1" applyAlignment="1">
      <alignment horizontal="right"/>
    </xf>
    <xf numFmtId="4" fontId="42" fillId="0" borderId="0" xfId="0" applyNumberFormat="1" applyFont="1"/>
    <xf numFmtId="4" fontId="54" fillId="0" borderId="0" xfId="11" applyNumberFormat="1" applyFont="1"/>
    <xf numFmtId="3" fontId="54" fillId="2" borderId="10" xfId="11" applyNumberFormat="1" applyFont="1" applyFill="1" applyBorder="1" applyAlignment="1">
      <alignment horizontal="right" vertical="center"/>
    </xf>
    <xf numFmtId="4" fontId="54" fillId="2" borderId="21" xfId="11" applyNumberFormat="1" applyFont="1" applyFill="1" applyBorder="1" applyAlignment="1">
      <alignment horizontal="right" vertical="center"/>
    </xf>
    <xf numFmtId="4" fontId="42" fillId="0" borderId="24" xfId="11" applyNumberFormat="1" applyFont="1" applyFill="1" applyBorder="1" applyAlignment="1"/>
    <xf numFmtId="4" fontId="54" fillId="2" borderId="27" xfId="11" applyNumberFormat="1" applyFont="1" applyFill="1" applyBorder="1" applyAlignment="1">
      <alignment horizontal="right"/>
    </xf>
    <xf numFmtId="0" fontId="43" fillId="0" borderId="0" xfId="11" applyFont="1" applyAlignment="1">
      <alignment horizontal="center" vertical="center" wrapText="1"/>
    </xf>
    <xf numFmtId="0" fontId="43" fillId="0" borderId="0" xfId="11" applyFont="1" applyAlignment="1">
      <alignment horizontal="center" wrapText="1"/>
    </xf>
  </cellXfs>
  <cellStyles count="80">
    <cellStyle name="Euro" xfId="1"/>
    <cellStyle name="Millares 10" xfId="28"/>
    <cellStyle name="Millares 11" xfId="30"/>
    <cellStyle name="Millares 12" xfId="32"/>
    <cellStyle name="Millares 13" xfId="34"/>
    <cellStyle name="Millares 14" xfId="36"/>
    <cellStyle name="Millares 15" xfId="38"/>
    <cellStyle name="Millares 16" xfId="41"/>
    <cellStyle name="Millares 17" xfId="43"/>
    <cellStyle name="Millares 18" xfId="45"/>
    <cellStyle name="Millares 19" xfId="47"/>
    <cellStyle name="Millares 2" xfId="2"/>
    <cellStyle name="Millares 2 2" xfId="12"/>
    <cellStyle name="Millares 20" xfId="49"/>
    <cellStyle name="Millares 21" xfId="51"/>
    <cellStyle name="Millares 22" xfId="53"/>
    <cellStyle name="Millares 23" xfId="55"/>
    <cellStyle name="Millares 24" xfId="57"/>
    <cellStyle name="Millares 25" xfId="59"/>
    <cellStyle name="Millares 26" xfId="61"/>
    <cellStyle name="Millares 27" xfId="63"/>
    <cellStyle name="Millares 28" xfId="65"/>
    <cellStyle name="Millares 29" xfId="67"/>
    <cellStyle name="Millares 3" xfId="3"/>
    <cellStyle name="Millares 30" xfId="70"/>
    <cellStyle name="Millares 31" xfId="72"/>
    <cellStyle name="Millares 32" xfId="75"/>
    <cellStyle name="Millares 33" xfId="77"/>
    <cellStyle name="Millares 34" xfId="79"/>
    <cellStyle name="Millares 4" xfId="15"/>
    <cellStyle name="Millares 4 2" xfId="16"/>
    <cellStyle name="Millares 5" xfId="18"/>
    <cellStyle name="Millares 6" xfId="20"/>
    <cellStyle name="Millares 7" xfId="22"/>
    <cellStyle name="Millares 8" xfId="24"/>
    <cellStyle name="Millares 9" xfId="26"/>
    <cellStyle name="Normal" xfId="0" builtinId="0"/>
    <cellStyle name="Normal 10" xfId="21"/>
    <cellStyle name="Normal 11" xfId="23"/>
    <cellStyle name="Normal 12" xfId="25"/>
    <cellStyle name="Normal 13" xfId="27"/>
    <cellStyle name="Normal 14" xfId="29"/>
    <cellStyle name="Normal 15" xfId="31"/>
    <cellStyle name="Normal 16" xfId="33"/>
    <cellStyle name="Normal 17" xfId="35"/>
    <cellStyle name="Normal 18" xfId="37"/>
    <cellStyle name="Normal 19" xfId="39"/>
    <cellStyle name="Normal 2" xfId="4"/>
    <cellStyle name="Normal 2 2" xfId="5"/>
    <cellStyle name="Normal 20" xfId="40"/>
    <cellStyle name="Normal 21" xfId="42"/>
    <cellStyle name="Normal 22" xfId="44"/>
    <cellStyle name="Normal 23" xfId="46"/>
    <cellStyle name="Normal 24" xfId="48"/>
    <cellStyle name="Normal 25" xfId="50"/>
    <cellStyle name="Normal 26" xfId="52"/>
    <cellStyle name="Normal 27" xfId="54"/>
    <cellStyle name="Normal 28" xfId="56"/>
    <cellStyle name="Normal 29" xfId="58"/>
    <cellStyle name="Normal 3" xfId="6"/>
    <cellStyle name="Normal 3 2" xfId="7"/>
    <cellStyle name="Normal 30" xfId="60"/>
    <cellStyle name="Normal 31" xfId="62"/>
    <cellStyle name="Normal 32" xfId="64"/>
    <cellStyle name="Normal 33" xfId="66"/>
    <cellStyle name="Normal 34" xfId="68"/>
    <cellStyle name="Normal 35" xfId="69"/>
    <cellStyle name="Normal 36" xfId="71"/>
    <cellStyle name="Normal 37" xfId="74"/>
    <cellStyle name="Normal 38" xfId="76"/>
    <cellStyle name="Normal 39" xfId="78"/>
    <cellStyle name="Normal 4" xfId="8"/>
    <cellStyle name="Normal 5" xfId="9"/>
    <cellStyle name="Normal 6" xfId="11"/>
    <cellStyle name="Normal 7" xfId="14"/>
    <cellStyle name="Normal 8" xfId="17"/>
    <cellStyle name="Normal 8 2" xfId="73"/>
    <cellStyle name="Normal 9" xfId="19"/>
    <cellStyle name="Porcentaje 2" xfId="13"/>
    <cellStyle name="Porcentual 2" xfId="10"/>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2539</xdr:colOff>
      <xdr:row>23</xdr:row>
      <xdr:rowOff>0</xdr:rowOff>
    </xdr:from>
    <xdr:to>
      <xdr:col>7</xdr:col>
      <xdr:colOff>2539</xdr:colOff>
      <xdr:row>23</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23</xdr:row>
      <xdr:rowOff>16566</xdr:rowOff>
    </xdr:from>
    <xdr:to>
      <xdr:col>2</xdr:col>
      <xdr:colOff>213134</xdr:colOff>
      <xdr:row>24</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57981</xdr:colOff>
      <xdr:row>23</xdr:row>
      <xdr:rowOff>0</xdr:rowOff>
    </xdr:from>
    <xdr:to>
      <xdr:col>3</xdr:col>
      <xdr:colOff>237981</xdr:colOff>
      <xdr:row>23</xdr:row>
      <xdr:rowOff>180000</xdr:rowOff>
    </xdr:to>
    <xdr:sp macro="" textlink="">
      <xdr:nvSpPr>
        <xdr:cNvPr id="5" name="CuadroTexto 4"/>
        <xdr:cNvSpPr txBox="1"/>
      </xdr:nvSpPr>
      <xdr:spPr>
        <a:xfrm>
          <a:off x="2642155"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24849</xdr:colOff>
      <xdr:row>23</xdr:row>
      <xdr:rowOff>0</xdr:rowOff>
    </xdr:from>
    <xdr:to>
      <xdr:col>4</xdr:col>
      <xdr:colOff>204849</xdr:colOff>
      <xdr:row>23</xdr:row>
      <xdr:rowOff>180000</xdr:rowOff>
    </xdr:to>
    <xdr:sp macro="" textlink="">
      <xdr:nvSpPr>
        <xdr:cNvPr id="6" name="CuadroTexto 5"/>
        <xdr:cNvSpPr txBox="1"/>
      </xdr:nvSpPr>
      <xdr:spPr>
        <a:xfrm>
          <a:off x="342071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23</xdr:row>
      <xdr:rowOff>0</xdr:rowOff>
    </xdr:from>
    <xdr:to>
      <xdr:col>5</xdr:col>
      <xdr:colOff>180000</xdr:colOff>
      <xdr:row>23</xdr:row>
      <xdr:rowOff>180000</xdr:rowOff>
    </xdr:to>
    <xdr:sp macro="" textlink="">
      <xdr:nvSpPr>
        <xdr:cNvPr id="7" name="CuadroTexto 6"/>
        <xdr:cNvSpPr txBox="1"/>
      </xdr:nvSpPr>
      <xdr:spPr>
        <a:xfrm>
          <a:off x="4157870"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23</xdr:row>
      <xdr:rowOff>0</xdr:rowOff>
    </xdr:from>
    <xdr:to>
      <xdr:col>6</xdr:col>
      <xdr:colOff>180000</xdr:colOff>
      <xdr:row>23</xdr:row>
      <xdr:rowOff>180000</xdr:rowOff>
    </xdr:to>
    <xdr:sp macro="" textlink="">
      <xdr:nvSpPr>
        <xdr:cNvPr id="8" name="CuadroTexto 7"/>
        <xdr:cNvSpPr txBox="1"/>
      </xdr:nvSpPr>
      <xdr:spPr>
        <a:xfrm>
          <a:off x="489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9" name="CuadroTexto 8"/>
        <xdr:cNvSpPr txBox="1"/>
      </xdr:nvSpPr>
      <xdr:spPr>
        <a:xfrm>
          <a:off x="5648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23</xdr:row>
      <xdr:rowOff>0</xdr:rowOff>
    </xdr:from>
    <xdr:to>
      <xdr:col>8</xdr:col>
      <xdr:colOff>180000</xdr:colOff>
      <xdr:row>23</xdr:row>
      <xdr:rowOff>180000</xdr:rowOff>
    </xdr:to>
    <xdr:sp macro="" textlink="">
      <xdr:nvSpPr>
        <xdr:cNvPr id="10" name="CuadroTexto 9"/>
        <xdr:cNvSpPr txBox="1"/>
      </xdr:nvSpPr>
      <xdr:spPr>
        <a:xfrm>
          <a:off x="6410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23</xdr:row>
      <xdr:rowOff>0</xdr:rowOff>
    </xdr:from>
    <xdr:to>
      <xdr:col>9</xdr:col>
      <xdr:colOff>180000</xdr:colOff>
      <xdr:row>23</xdr:row>
      <xdr:rowOff>180000</xdr:rowOff>
    </xdr:to>
    <xdr:sp macro="" textlink="">
      <xdr:nvSpPr>
        <xdr:cNvPr id="11" name="CuadroTexto 10"/>
        <xdr:cNvSpPr txBox="1"/>
      </xdr:nvSpPr>
      <xdr:spPr>
        <a:xfrm>
          <a:off x="7181022" y="46134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23</xdr:row>
      <xdr:rowOff>0</xdr:rowOff>
    </xdr:from>
    <xdr:to>
      <xdr:col>10</xdr:col>
      <xdr:colOff>180000</xdr:colOff>
      <xdr:row>23</xdr:row>
      <xdr:rowOff>180000</xdr:rowOff>
    </xdr:to>
    <xdr:sp macro="" textlink="">
      <xdr:nvSpPr>
        <xdr:cNvPr id="12" name="CuadroTexto 11"/>
        <xdr:cNvSpPr txBox="1"/>
      </xdr:nvSpPr>
      <xdr:spPr>
        <a:xfrm>
          <a:off x="7943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23</xdr:row>
      <xdr:rowOff>0</xdr:rowOff>
    </xdr:from>
    <xdr:to>
      <xdr:col>11</xdr:col>
      <xdr:colOff>180000</xdr:colOff>
      <xdr:row>23</xdr:row>
      <xdr:rowOff>180000</xdr:rowOff>
    </xdr:to>
    <xdr:sp macro="" textlink="">
      <xdr:nvSpPr>
        <xdr:cNvPr id="13" name="CuadroTexto 12"/>
        <xdr:cNvSpPr txBox="1"/>
      </xdr:nvSpPr>
      <xdr:spPr>
        <a:xfrm>
          <a:off x="870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23</xdr:row>
      <xdr:rowOff>0</xdr:rowOff>
    </xdr:from>
    <xdr:to>
      <xdr:col>12</xdr:col>
      <xdr:colOff>180000</xdr:colOff>
      <xdr:row>23</xdr:row>
      <xdr:rowOff>180000</xdr:rowOff>
    </xdr:to>
    <xdr:sp macro="" textlink="">
      <xdr:nvSpPr>
        <xdr:cNvPr id="14" name="CuadroTexto 13"/>
        <xdr:cNvSpPr txBox="1"/>
      </xdr:nvSpPr>
      <xdr:spPr>
        <a:xfrm>
          <a:off x="9467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0</xdr:colOff>
      <xdr:row>23</xdr:row>
      <xdr:rowOff>0</xdr:rowOff>
    </xdr:from>
    <xdr:to>
      <xdr:col>13</xdr:col>
      <xdr:colOff>180000</xdr:colOff>
      <xdr:row>23</xdr:row>
      <xdr:rowOff>180000</xdr:rowOff>
    </xdr:to>
    <xdr:sp macro="" textlink="">
      <xdr:nvSpPr>
        <xdr:cNvPr id="15" name="CuadroTexto 14"/>
        <xdr:cNvSpPr txBox="1"/>
      </xdr:nvSpPr>
      <xdr:spPr>
        <a:xfrm>
          <a:off x="10229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124"/>
  <sheetViews>
    <sheetView showGridLines="0" tabSelected="1"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5" x14ac:dyDescent="0.35"/>
  <cols>
    <col min="1" max="1" width="3.42578125" style="42" customWidth="1"/>
    <col min="2" max="2" width="23.85546875" style="42" customWidth="1"/>
    <col min="3" max="3" width="11.42578125" style="42" bestFit="1" customWidth="1"/>
    <col min="4" max="4" width="12.140625" style="42" bestFit="1" customWidth="1"/>
    <col min="5" max="5" width="11.42578125" style="42" bestFit="1" customWidth="1"/>
    <col min="6" max="6" width="11" style="42" bestFit="1" customWidth="1"/>
    <col min="7" max="7" width="11.28515625" style="42" bestFit="1" customWidth="1"/>
    <col min="8" max="8" width="11.42578125" style="42" bestFit="1" customWidth="1"/>
    <col min="9" max="9" width="11.5703125" style="42" bestFit="1" customWidth="1"/>
    <col min="10" max="14" width="11.42578125" style="42" bestFit="1" customWidth="1"/>
    <col min="15" max="15" width="13.5703125" style="42" customWidth="1"/>
    <col min="16" max="16" width="13.85546875" style="42" customWidth="1"/>
    <col min="17" max="17" width="12.42578125" style="42" customWidth="1"/>
    <col min="18" max="18" width="11.85546875" style="42" customWidth="1"/>
    <col min="19" max="256" width="11.42578125" style="42"/>
    <col min="257" max="257" width="11.42578125" style="42" customWidth="1"/>
    <col min="258" max="258" width="21.5703125" style="42" customWidth="1"/>
    <col min="259" max="259" width="10" style="42" bestFit="1" customWidth="1"/>
    <col min="260" max="261" width="10" style="42" customWidth="1"/>
    <col min="262" max="262" width="8.85546875" style="42" customWidth="1"/>
    <col min="263" max="263" width="9.7109375" style="42" customWidth="1"/>
    <col min="264" max="265" width="8.85546875" style="42" customWidth="1"/>
    <col min="266" max="270" width="10.28515625" style="42" customWidth="1"/>
    <col min="271" max="271" width="12.28515625" style="42" bestFit="1" customWidth="1"/>
    <col min="272" max="272" width="13.85546875" style="42" customWidth="1"/>
    <col min="273" max="512" width="11.42578125" style="42"/>
    <col min="513" max="513" width="11.42578125" style="42" customWidth="1"/>
    <col min="514" max="514" width="21.5703125" style="42" customWidth="1"/>
    <col min="515" max="515" width="10" style="42" bestFit="1" customWidth="1"/>
    <col min="516" max="517" width="10" style="42" customWidth="1"/>
    <col min="518" max="518" width="8.85546875" style="42" customWidth="1"/>
    <col min="519" max="519" width="9.7109375" style="42" customWidth="1"/>
    <col min="520" max="521" width="8.85546875" style="42" customWidth="1"/>
    <col min="522" max="526" width="10.28515625" style="42" customWidth="1"/>
    <col min="527" max="527" width="12.28515625" style="42" bestFit="1" customWidth="1"/>
    <col min="528" max="528" width="13.85546875" style="42" customWidth="1"/>
    <col min="529" max="768" width="11.42578125" style="42"/>
    <col min="769" max="769" width="11.42578125" style="42" customWidth="1"/>
    <col min="770" max="770" width="21.5703125" style="42" customWidth="1"/>
    <col min="771" max="771" width="10" style="42" bestFit="1" customWidth="1"/>
    <col min="772" max="773" width="10" style="42" customWidth="1"/>
    <col min="774" max="774" width="8.85546875" style="42" customWidth="1"/>
    <col min="775" max="775" width="9.7109375" style="42" customWidth="1"/>
    <col min="776" max="777" width="8.85546875" style="42" customWidth="1"/>
    <col min="778" max="782" width="10.28515625" style="42" customWidth="1"/>
    <col min="783" max="783" width="12.28515625" style="42" bestFit="1" customWidth="1"/>
    <col min="784" max="784" width="13.85546875" style="42" customWidth="1"/>
    <col min="785" max="1024" width="11.42578125" style="42"/>
    <col min="1025" max="1025" width="11.42578125" style="42" customWidth="1"/>
    <col min="1026" max="1026" width="21.5703125" style="42" customWidth="1"/>
    <col min="1027" max="1027" width="10" style="42" bestFit="1" customWidth="1"/>
    <col min="1028" max="1029" width="10" style="42" customWidth="1"/>
    <col min="1030" max="1030" width="8.85546875" style="42" customWidth="1"/>
    <col min="1031" max="1031" width="9.7109375" style="42" customWidth="1"/>
    <col min="1032" max="1033" width="8.85546875" style="42" customWidth="1"/>
    <col min="1034" max="1038" width="10.28515625" style="42" customWidth="1"/>
    <col min="1039" max="1039" width="12.28515625" style="42" bestFit="1" customWidth="1"/>
    <col min="1040" max="1040" width="13.85546875" style="42" customWidth="1"/>
    <col min="1041" max="1280" width="11.42578125" style="42"/>
    <col min="1281" max="1281" width="11.42578125" style="42" customWidth="1"/>
    <col min="1282" max="1282" width="21.5703125" style="42" customWidth="1"/>
    <col min="1283" max="1283" width="10" style="42" bestFit="1" customWidth="1"/>
    <col min="1284" max="1285" width="10" style="42" customWidth="1"/>
    <col min="1286" max="1286" width="8.85546875" style="42" customWidth="1"/>
    <col min="1287" max="1287" width="9.7109375" style="42" customWidth="1"/>
    <col min="1288" max="1289" width="8.85546875" style="42" customWidth="1"/>
    <col min="1290" max="1294" width="10.28515625" style="42" customWidth="1"/>
    <col min="1295" max="1295" width="12.28515625" style="42" bestFit="1" customWidth="1"/>
    <col min="1296" max="1296" width="13.85546875" style="42" customWidth="1"/>
    <col min="1297" max="1536" width="11.42578125" style="42"/>
    <col min="1537" max="1537" width="11.42578125" style="42" customWidth="1"/>
    <col min="1538" max="1538" width="21.5703125" style="42" customWidth="1"/>
    <col min="1539" max="1539" width="10" style="42" bestFit="1" customWidth="1"/>
    <col min="1540" max="1541" width="10" style="42" customWidth="1"/>
    <col min="1542" max="1542" width="8.85546875" style="42" customWidth="1"/>
    <col min="1543" max="1543" width="9.7109375" style="42" customWidth="1"/>
    <col min="1544" max="1545" width="8.85546875" style="42" customWidth="1"/>
    <col min="1546" max="1550" width="10.28515625" style="42" customWidth="1"/>
    <col min="1551" max="1551" width="12.28515625" style="42" bestFit="1" customWidth="1"/>
    <col min="1552" max="1552" width="13.85546875" style="42" customWidth="1"/>
    <col min="1553" max="1792" width="11.42578125" style="42"/>
    <col min="1793" max="1793" width="11.42578125" style="42" customWidth="1"/>
    <col min="1794" max="1794" width="21.5703125" style="42" customWidth="1"/>
    <col min="1795" max="1795" width="10" style="42" bestFit="1" customWidth="1"/>
    <col min="1796" max="1797" width="10" style="42" customWidth="1"/>
    <col min="1798" max="1798" width="8.85546875" style="42" customWidth="1"/>
    <col min="1799" max="1799" width="9.7109375" style="42" customWidth="1"/>
    <col min="1800" max="1801" width="8.85546875" style="42" customWidth="1"/>
    <col min="1802" max="1806" width="10.28515625" style="42" customWidth="1"/>
    <col min="1807" max="1807" width="12.28515625" style="42" bestFit="1" customWidth="1"/>
    <col min="1808" max="1808" width="13.85546875" style="42" customWidth="1"/>
    <col min="1809" max="2048" width="11.42578125" style="42"/>
    <col min="2049" max="2049" width="11.42578125" style="42" customWidth="1"/>
    <col min="2050" max="2050" width="21.5703125" style="42" customWidth="1"/>
    <col min="2051" max="2051" width="10" style="42" bestFit="1" customWidth="1"/>
    <col min="2052" max="2053" width="10" style="42" customWidth="1"/>
    <col min="2054" max="2054" width="8.85546875" style="42" customWidth="1"/>
    <col min="2055" max="2055" width="9.7109375" style="42" customWidth="1"/>
    <col min="2056" max="2057" width="8.85546875" style="42" customWidth="1"/>
    <col min="2058" max="2062" width="10.28515625" style="42" customWidth="1"/>
    <col min="2063" max="2063" width="12.28515625" style="42" bestFit="1" customWidth="1"/>
    <col min="2064" max="2064" width="13.85546875" style="42" customWidth="1"/>
    <col min="2065" max="2304" width="11.42578125" style="42"/>
    <col min="2305" max="2305" width="11.42578125" style="42" customWidth="1"/>
    <col min="2306" max="2306" width="21.5703125" style="42" customWidth="1"/>
    <col min="2307" max="2307" width="10" style="42" bestFit="1" customWidth="1"/>
    <col min="2308" max="2309" width="10" style="42" customWidth="1"/>
    <col min="2310" max="2310" width="8.85546875" style="42" customWidth="1"/>
    <col min="2311" max="2311" width="9.7109375" style="42" customWidth="1"/>
    <col min="2312" max="2313" width="8.85546875" style="42" customWidth="1"/>
    <col min="2314" max="2318" width="10.28515625" style="42" customWidth="1"/>
    <col min="2319" max="2319" width="12.28515625" style="42" bestFit="1" customWidth="1"/>
    <col min="2320" max="2320" width="13.85546875" style="42" customWidth="1"/>
    <col min="2321" max="2560" width="11.42578125" style="42"/>
    <col min="2561" max="2561" width="11.42578125" style="42" customWidth="1"/>
    <col min="2562" max="2562" width="21.5703125" style="42" customWidth="1"/>
    <col min="2563" max="2563" width="10" style="42" bestFit="1" customWidth="1"/>
    <col min="2564" max="2565" width="10" style="42" customWidth="1"/>
    <col min="2566" max="2566" width="8.85546875" style="42" customWidth="1"/>
    <col min="2567" max="2567" width="9.7109375" style="42" customWidth="1"/>
    <col min="2568" max="2569" width="8.85546875" style="42" customWidth="1"/>
    <col min="2570" max="2574" width="10.28515625" style="42" customWidth="1"/>
    <col min="2575" max="2575" width="12.28515625" style="42" bestFit="1" customWidth="1"/>
    <col min="2576" max="2576" width="13.85546875" style="42" customWidth="1"/>
    <col min="2577" max="2816" width="11.42578125" style="42"/>
    <col min="2817" max="2817" width="11.42578125" style="42" customWidth="1"/>
    <col min="2818" max="2818" width="21.5703125" style="42" customWidth="1"/>
    <col min="2819" max="2819" width="10" style="42" bestFit="1" customWidth="1"/>
    <col min="2820" max="2821" width="10" style="42" customWidth="1"/>
    <col min="2822" max="2822" width="8.85546875" style="42" customWidth="1"/>
    <col min="2823" max="2823" width="9.7109375" style="42" customWidth="1"/>
    <col min="2824" max="2825" width="8.85546875" style="42" customWidth="1"/>
    <col min="2826" max="2830" width="10.28515625" style="42" customWidth="1"/>
    <col min="2831" max="2831" width="12.28515625" style="42" bestFit="1" customWidth="1"/>
    <col min="2832" max="2832" width="13.85546875" style="42" customWidth="1"/>
    <col min="2833" max="3072" width="11.42578125" style="42"/>
    <col min="3073" max="3073" width="11.42578125" style="42" customWidth="1"/>
    <col min="3074" max="3074" width="21.5703125" style="42" customWidth="1"/>
    <col min="3075" max="3075" width="10" style="42" bestFit="1" customWidth="1"/>
    <col min="3076" max="3077" width="10" style="42" customWidth="1"/>
    <col min="3078" max="3078" width="8.85546875" style="42" customWidth="1"/>
    <col min="3079" max="3079" width="9.7109375" style="42" customWidth="1"/>
    <col min="3080" max="3081" width="8.85546875" style="42" customWidth="1"/>
    <col min="3082" max="3086" width="10.28515625" style="42" customWidth="1"/>
    <col min="3087" max="3087" width="12.28515625" style="42" bestFit="1" customWidth="1"/>
    <col min="3088" max="3088" width="13.85546875" style="42" customWidth="1"/>
    <col min="3089" max="3328" width="11.42578125" style="42"/>
    <col min="3329" max="3329" width="11.42578125" style="42" customWidth="1"/>
    <col min="3330" max="3330" width="21.5703125" style="42" customWidth="1"/>
    <col min="3331" max="3331" width="10" style="42" bestFit="1" customWidth="1"/>
    <col min="3332" max="3333" width="10" style="42" customWidth="1"/>
    <col min="3334" max="3334" width="8.85546875" style="42" customWidth="1"/>
    <col min="3335" max="3335" width="9.7109375" style="42" customWidth="1"/>
    <col min="3336" max="3337" width="8.85546875" style="42" customWidth="1"/>
    <col min="3338" max="3342" width="10.28515625" style="42" customWidth="1"/>
    <col min="3343" max="3343" width="12.28515625" style="42" bestFit="1" customWidth="1"/>
    <col min="3344" max="3344" width="13.85546875" style="42" customWidth="1"/>
    <col min="3345" max="3584" width="11.42578125" style="42"/>
    <col min="3585" max="3585" width="11.42578125" style="42" customWidth="1"/>
    <col min="3586" max="3586" width="21.5703125" style="42" customWidth="1"/>
    <col min="3587" max="3587" width="10" style="42" bestFit="1" customWidth="1"/>
    <col min="3588" max="3589" width="10" style="42" customWidth="1"/>
    <col min="3590" max="3590" width="8.85546875" style="42" customWidth="1"/>
    <col min="3591" max="3591" width="9.7109375" style="42" customWidth="1"/>
    <col min="3592" max="3593" width="8.85546875" style="42" customWidth="1"/>
    <col min="3594" max="3598" width="10.28515625" style="42" customWidth="1"/>
    <col min="3599" max="3599" width="12.28515625" style="42" bestFit="1" customWidth="1"/>
    <col min="3600" max="3600" width="13.85546875" style="42" customWidth="1"/>
    <col min="3601" max="3840" width="11.42578125" style="42"/>
    <col min="3841" max="3841" width="11.42578125" style="42" customWidth="1"/>
    <col min="3842" max="3842" width="21.5703125" style="42" customWidth="1"/>
    <col min="3843" max="3843" width="10" style="42" bestFit="1" customWidth="1"/>
    <col min="3844" max="3845" width="10" style="42" customWidth="1"/>
    <col min="3846" max="3846" width="8.85546875" style="42" customWidth="1"/>
    <col min="3847" max="3847" width="9.7109375" style="42" customWidth="1"/>
    <col min="3848" max="3849" width="8.85546875" style="42" customWidth="1"/>
    <col min="3850" max="3854" width="10.28515625" style="42" customWidth="1"/>
    <col min="3855" max="3855" width="12.28515625" style="42" bestFit="1" customWidth="1"/>
    <col min="3856" max="3856" width="13.85546875" style="42" customWidth="1"/>
    <col min="3857" max="4096" width="11.42578125" style="42"/>
    <col min="4097" max="4097" width="11.42578125" style="42" customWidth="1"/>
    <col min="4098" max="4098" width="21.5703125" style="42" customWidth="1"/>
    <col min="4099" max="4099" width="10" style="42" bestFit="1" customWidth="1"/>
    <col min="4100" max="4101" width="10" style="42" customWidth="1"/>
    <col min="4102" max="4102" width="8.85546875" style="42" customWidth="1"/>
    <col min="4103" max="4103" width="9.7109375" style="42" customWidth="1"/>
    <col min="4104" max="4105" width="8.85546875" style="42" customWidth="1"/>
    <col min="4106" max="4110" width="10.28515625" style="42" customWidth="1"/>
    <col min="4111" max="4111" width="12.28515625" style="42" bestFit="1" customWidth="1"/>
    <col min="4112" max="4112" width="13.85546875" style="42" customWidth="1"/>
    <col min="4113" max="4352" width="11.42578125" style="42"/>
    <col min="4353" max="4353" width="11.42578125" style="42" customWidth="1"/>
    <col min="4354" max="4354" width="21.5703125" style="42" customWidth="1"/>
    <col min="4355" max="4355" width="10" style="42" bestFit="1" customWidth="1"/>
    <col min="4356" max="4357" width="10" style="42" customWidth="1"/>
    <col min="4358" max="4358" width="8.85546875" style="42" customWidth="1"/>
    <col min="4359" max="4359" width="9.7109375" style="42" customWidth="1"/>
    <col min="4360" max="4361" width="8.85546875" style="42" customWidth="1"/>
    <col min="4362" max="4366" width="10.28515625" style="42" customWidth="1"/>
    <col min="4367" max="4367" width="12.28515625" style="42" bestFit="1" customWidth="1"/>
    <col min="4368" max="4368" width="13.85546875" style="42" customWidth="1"/>
    <col min="4369" max="4608" width="11.42578125" style="42"/>
    <col min="4609" max="4609" width="11.42578125" style="42" customWidth="1"/>
    <col min="4610" max="4610" width="21.5703125" style="42" customWidth="1"/>
    <col min="4611" max="4611" width="10" style="42" bestFit="1" customWidth="1"/>
    <col min="4612" max="4613" width="10" style="42" customWidth="1"/>
    <col min="4614" max="4614" width="8.85546875" style="42" customWidth="1"/>
    <col min="4615" max="4615" width="9.7109375" style="42" customWidth="1"/>
    <col min="4616" max="4617" width="8.85546875" style="42" customWidth="1"/>
    <col min="4618" max="4622" width="10.28515625" style="42" customWidth="1"/>
    <col min="4623" max="4623" width="12.28515625" style="42" bestFit="1" customWidth="1"/>
    <col min="4624" max="4624" width="13.85546875" style="42" customWidth="1"/>
    <col min="4625" max="4864" width="11.42578125" style="42"/>
    <col min="4865" max="4865" width="11.42578125" style="42" customWidth="1"/>
    <col min="4866" max="4866" width="21.5703125" style="42" customWidth="1"/>
    <col min="4867" max="4867" width="10" style="42" bestFit="1" customWidth="1"/>
    <col min="4868" max="4869" width="10" style="42" customWidth="1"/>
    <col min="4870" max="4870" width="8.85546875" style="42" customWidth="1"/>
    <col min="4871" max="4871" width="9.7109375" style="42" customWidth="1"/>
    <col min="4872" max="4873" width="8.85546875" style="42" customWidth="1"/>
    <col min="4874" max="4878" width="10.28515625" style="42" customWidth="1"/>
    <col min="4879" max="4879" width="12.28515625" style="42" bestFit="1" customWidth="1"/>
    <col min="4880" max="4880" width="13.85546875" style="42" customWidth="1"/>
    <col min="4881" max="5120" width="11.42578125" style="42"/>
    <col min="5121" max="5121" width="11.42578125" style="42" customWidth="1"/>
    <col min="5122" max="5122" width="21.5703125" style="42" customWidth="1"/>
    <col min="5123" max="5123" width="10" style="42" bestFit="1" customWidth="1"/>
    <col min="5124" max="5125" width="10" style="42" customWidth="1"/>
    <col min="5126" max="5126" width="8.85546875" style="42" customWidth="1"/>
    <col min="5127" max="5127" width="9.7109375" style="42" customWidth="1"/>
    <col min="5128" max="5129" width="8.85546875" style="42" customWidth="1"/>
    <col min="5130" max="5134" width="10.28515625" style="42" customWidth="1"/>
    <col min="5135" max="5135" width="12.28515625" style="42" bestFit="1" customWidth="1"/>
    <col min="5136" max="5136" width="13.85546875" style="42" customWidth="1"/>
    <col min="5137" max="5376" width="11.42578125" style="42"/>
    <col min="5377" max="5377" width="11.42578125" style="42" customWidth="1"/>
    <col min="5378" max="5378" width="21.5703125" style="42" customWidth="1"/>
    <col min="5379" max="5379" width="10" style="42" bestFit="1" customWidth="1"/>
    <col min="5380" max="5381" width="10" style="42" customWidth="1"/>
    <col min="5382" max="5382" width="8.85546875" style="42" customWidth="1"/>
    <col min="5383" max="5383" width="9.7109375" style="42" customWidth="1"/>
    <col min="5384" max="5385" width="8.85546875" style="42" customWidth="1"/>
    <col min="5386" max="5390" width="10.28515625" style="42" customWidth="1"/>
    <col min="5391" max="5391" width="12.28515625" style="42" bestFit="1" customWidth="1"/>
    <col min="5392" max="5392" width="13.85546875" style="42" customWidth="1"/>
    <col min="5393" max="5632" width="11.42578125" style="42"/>
    <col min="5633" max="5633" width="11.42578125" style="42" customWidth="1"/>
    <col min="5634" max="5634" width="21.5703125" style="42" customWidth="1"/>
    <col min="5635" max="5635" width="10" style="42" bestFit="1" customWidth="1"/>
    <col min="5636" max="5637" width="10" style="42" customWidth="1"/>
    <col min="5638" max="5638" width="8.85546875" style="42" customWidth="1"/>
    <col min="5639" max="5639" width="9.7109375" style="42" customWidth="1"/>
    <col min="5640" max="5641" width="8.85546875" style="42" customWidth="1"/>
    <col min="5642" max="5646" width="10.28515625" style="42" customWidth="1"/>
    <col min="5647" max="5647" width="12.28515625" style="42" bestFit="1" customWidth="1"/>
    <col min="5648" max="5648" width="13.85546875" style="42" customWidth="1"/>
    <col min="5649" max="5888" width="11.42578125" style="42"/>
    <col min="5889" max="5889" width="11.42578125" style="42" customWidth="1"/>
    <col min="5890" max="5890" width="21.5703125" style="42" customWidth="1"/>
    <col min="5891" max="5891" width="10" style="42" bestFit="1" customWidth="1"/>
    <col min="5892" max="5893" width="10" style="42" customWidth="1"/>
    <col min="5894" max="5894" width="8.85546875" style="42" customWidth="1"/>
    <col min="5895" max="5895" width="9.7109375" style="42" customWidth="1"/>
    <col min="5896" max="5897" width="8.85546875" style="42" customWidth="1"/>
    <col min="5898" max="5902" width="10.28515625" style="42" customWidth="1"/>
    <col min="5903" max="5903" width="12.28515625" style="42" bestFit="1" customWidth="1"/>
    <col min="5904" max="5904" width="13.85546875" style="42" customWidth="1"/>
    <col min="5905" max="6144" width="11.42578125" style="42"/>
    <col min="6145" max="6145" width="11.42578125" style="42" customWidth="1"/>
    <col min="6146" max="6146" width="21.5703125" style="42" customWidth="1"/>
    <col min="6147" max="6147" width="10" style="42" bestFit="1" customWidth="1"/>
    <col min="6148" max="6149" width="10" style="42" customWidth="1"/>
    <col min="6150" max="6150" width="8.85546875" style="42" customWidth="1"/>
    <col min="6151" max="6151" width="9.7109375" style="42" customWidth="1"/>
    <col min="6152" max="6153" width="8.85546875" style="42" customWidth="1"/>
    <col min="6154" max="6158" width="10.28515625" style="42" customWidth="1"/>
    <col min="6159" max="6159" width="12.28515625" style="42" bestFit="1" customWidth="1"/>
    <col min="6160" max="6160" width="13.85546875" style="42" customWidth="1"/>
    <col min="6161" max="6400" width="11.42578125" style="42"/>
    <col min="6401" max="6401" width="11.42578125" style="42" customWidth="1"/>
    <col min="6402" max="6402" width="21.5703125" style="42" customWidth="1"/>
    <col min="6403" max="6403" width="10" style="42" bestFit="1" customWidth="1"/>
    <col min="6404" max="6405" width="10" style="42" customWidth="1"/>
    <col min="6406" max="6406" width="8.85546875" style="42" customWidth="1"/>
    <col min="6407" max="6407" width="9.7109375" style="42" customWidth="1"/>
    <col min="6408" max="6409" width="8.85546875" style="42" customWidth="1"/>
    <col min="6410" max="6414" width="10.28515625" style="42" customWidth="1"/>
    <col min="6415" max="6415" width="12.28515625" style="42" bestFit="1" customWidth="1"/>
    <col min="6416" max="6416" width="13.85546875" style="42" customWidth="1"/>
    <col min="6417" max="6656" width="11.42578125" style="42"/>
    <col min="6657" max="6657" width="11.42578125" style="42" customWidth="1"/>
    <col min="6658" max="6658" width="21.5703125" style="42" customWidth="1"/>
    <col min="6659" max="6659" width="10" style="42" bestFit="1" customWidth="1"/>
    <col min="6660" max="6661" width="10" style="42" customWidth="1"/>
    <col min="6662" max="6662" width="8.85546875" style="42" customWidth="1"/>
    <col min="6663" max="6663" width="9.7109375" style="42" customWidth="1"/>
    <col min="6664" max="6665" width="8.85546875" style="42" customWidth="1"/>
    <col min="6666" max="6670" width="10.28515625" style="42" customWidth="1"/>
    <col min="6671" max="6671" width="12.28515625" style="42" bestFit="1" customWidth="1"/>
    <col min="6672" max="6672" width="13.85546875" style="42" customWidth="1"/>
    <col min="6673" max="6912" width="11.42578125" style="42"/>
    <col min="6913" max="6913" width="11.42578125" style="42" customWidth="1"/>
    <col min="6914" max="6914" width="21.5703125" style="42" customWidth="1"/>
    <col min="6915" max="6915" width="10" style="42" bestFit="1" customWidth="1"/>
    <col min="6916" max="6917" width="10" style="42" customWidth="1"/>
    <col min="6918" max="6918" width="8.85546875" style="42" customWidth="1"/>
    <col min="6919" max="6919" width="9.7109375" style="42" customWidth="1"/>
    <col min="6920" max="6921" width="8.85546875" style="42" customWidth="1"/>
    <col min="6922" max="6926" width="10.28515625" style="42" customWidth="1"/>
    <col min="6927" max="6927" width="12.28515625" style="42" bestFit="1" customWidth="1"/>
    <col min="6928" max="6928" width="13.85546875" style="42" customWidth="1"/>
    <col min="6929" max="7168" width="11.42578125" style="42"/>
    <col min="7169" max="7169" width="11.42578125" style="42" customWidth="1"/>
    <col min="7170" max="7170" width="21.5703125" style="42" customWidth="1"/>
    <col min="7171" max="7171" width="10" style="42" bestFit="1" customWidth="1"/>
    <col min="7172" max="7173" width="10" style="42" customWidth="1"/>
    <col min="7174" max="7174" width="8.85546875" style="42" customWidth="1"/>
    <col min="7175" max="7175" width="9.7109375" style="42" customWidth="1"/>
    <col min="7176" max="7177" width="8.85546875" style="42" customWidth="1"/>
    <col min="7178" max="7182" width="10.28515625" style="42" customWidth="1"/>
    <col min="7183" max="7183" width="12.28515625" style="42" bestFit="1" customWidth="1"/>
    <col min="7184" max="7184" width="13.85546875" style="42" customWidth="1"/>
    <col min="7185" max="7424" width="11.42578125" style="42"/>
    <col min="7425" max="7425" width="11.42578125" style="42" customWidth="1"/>
    <col min="7426" max="7426" width="21.5703125" style="42" customWidth="1"/>
    <col min="7427" max="7427" width="10" style="42" bestFit="1" customWidth="1"/>
    <col min="7428" max="7429" width="10" style="42" customWidth="1"/>
    <col min="7430" max="7430" width="8.85546875" style="42" customWidth="1"/>
    <col min="7431" max="7431" width="9.7109375" style="42" customWidth="1"/>
    <col min="7432" max="7433" width="8.85546875" style="42" customWidth="1"/>
    <col min="7434" max="7438" width="10.28515625" style="42" customWidth="1"/>
    <col min="7439" max="7439" width="12.28515625" style="42" bestFit="1" customWidth="1"/>
    <col min="7440" max="7440" width="13.85546875" style="42" customWidth="1"/>
    <col min="7441" max="7680" width="11.42578125" style="42"/>
    <col min="7681" max="7681" width="11.42578125" style="42" customWidth="1"/>
    <col min="7682" max="7682" width="21.5703125" style="42" customWidth="1"/>
    <col min="7683" max="7683" width="10" style="42" bestFit="1" customWidth="1"/>
    <col min="7684" max="7685" width="10" style="42" customWidth="1"/>
    <col min="7686" max="7686" width="8.85546875" style="42" customWidth="1"/>
    <col min="7687" max="7687" width="9.7109375" style="42" customWidth="1"/>
    <col min="7688" max="7689" width="8.85546875" style="42" customWidth="1"/>
    <col min="7690" max="7694" width="10.28515625" style="42" customWidth="1"/>
    <col min="7695" max="7695" width="12.28515625" style="42" bestFit="1" customWidth="1"/>
    <col min="7696" max="7696" width="13.85546875" style="42" customWidth="1"/>
    <col min="7697" max="7936" width="11.42578125" style="42"/>
    <col min="7937" max="7937" width="11.42578125" style="42" customWidth="1"/>
    <col min="7938" max="7938" width="21.5703125" style="42" customWidth="1"/>
    <col min="7939" max="7939" width="10" style="42" bestFit="1" customWidth="1"/>
    <col min="7940" max="7941" width="10" style="42" customWidth="1"/>
    <col min="7942" max="7942" width="8.85546875" style="42" customWidth="1"/>
    <col min="7943" max="7943" width="9.7109375" style="42" customWidth="1"/>
    <col min="7944" max="7945" width="8.85546875" style="42" customWidth="1"/>
    <col min="7946" max="7950" width="10.28515625" style="42" customWidth="1"/>
    <col min="7951" max="7951" width="12.28515625" style="42" bestFit="1" customWidth="1"/>
    <col min="7952" max="7952" width="13.85546875" style="42" customWidth="1"/>
    <col min="7953" max="8192" width="11.42578125" style="42"/>
    <col min="8193" max="8193" width="11.42578125" style="42" customWidth="1"/>
    <col min="8194" max="8194" width="21.5703125" style="42" customWidth="1"/>
    <col min="8195" max="8195" width="10" style="42" bestFit="1" customWidth="1"/>
    <col min="8196" max="8197" width="10" style="42" customWidth="1"/>
    <col min="8198" max="8198" width="8.85546875" style="42" customWidth="1"/>
    <col min="8199" max="8199" width="9.7109375" style="42" customWidth="1"/>
    <col min="8200" max="8201" width="8.85546875" style="42" customWidth="1"/>
    <col min="8202" max="8206" width="10.28515625" style="42" customWidth="1"/>
    <col min="8207" max="8207" width="12.28515625" style="42" bestFit="1" customWidth="1"/>
    <col min="8208" max="8208" width="13.85546875" style="42" customWidth="1"/>
    <col min="8209" max="8448" width="11.42578125" style="42"/>
    <col min="8449" max="8449" width="11.42578125" style="42" customWidth="1"/>
    <col min="8450" max="8450" width="21.5703125" style="42" customWidth="1"/>
    <col min="8451" max="8451" width="10" style="42" bestFit="1" customWidth="1"/>
    <col min="8452" max="8453" width="10" style="42" customWidth="1"/>
    <col min="8454" max="8454" width="8.85546875" style="42" customWidth="1"/>
    <col min="8455" max="8455" width="9.7109375" style="42" customWidth="1"/>
    <col min="8456" max="8457" width="8.85546875" style="42" customWidth="1"/>
    <col min="8458" max="8462" width="10.28515625" style="42" customWidth="1"/>
    <col min="8463" max="8463" width="12.28515625" style="42" bestFit="1" customWidth="1"/>
    <col min="8464" max="8464" width="13.85546875" style="42" customWidth="1"/>
    <col min="8465" max="8704" width="11.42578125" style="42"/>
    <col min="8705" max="8705" width="11.42578125" style="42" customWidth="1"/>
    <col min="8706" max="8706" width="21.5703125" style="42" customWidth="1"/>
    <col min="8707" max="8707" width="10" style="42" bestFit="1" customWidth="1"/>
    <col min="8708" max="8709" width="10" style="42" customWidth="1"/>
    <col min="8710" max="8710" width="8.85546875" style="42" customWidth="1"/>
    <col min="8711" max="8711" width="9.7109375" style="42" customWidth="1"/>
    <col min="8712" max="8713" width="8.85546875" style="42" customWidth="1"/>
    <col min="8714" max="8718" width="10.28515625" style="42" customWidth="1"/>
    <col min="8719" max="8719" width="12.28515625" style="42" bestFit="1" customWidth="1"/>
    <col min="8720" max="8720" width="13.85546875" style="42" customWidth="1"/>
    <col min="8721" max="8960" width="11.42578125" style="42"/>
    <col min="8961" max="8961" width="11.42578125" style="42" customWidth="1"/>
    <col min="8962" max="8962" width="21.5703125" style="42" customWidth="1"/>
    <col min="8963" max="8963" width="10" style="42" bestFit="1" customWidth="1"/>
    <col min="8964" max="8965" width="10" style="42" customWidth="1"/>
    <col min="8966" max="8966" width="8.85546875" style="42" customWidth="1"/>
    <col min="8967" max="8967" width="9.7109375" style="42" customWidth="1"/>
    <col min="8968" max="8969" width="8.85546875" style="42" customWidth="1"/>
    <col min="8970" max="8974" width="10.28515625" style="42" customWidth="1"/>
    <col min="8975" max="8975" width="12.28515625" style="42" bestFit="1" customWidth="1"/>
    <col min="8976" max="8976" width="13.85546875" style="42" customWidth="1"/>
    <col min="8977" max="9216" width="11.42578125" style="42"/>
    <col min="9217" max="9217" width="11.42578125" style="42" customWidth="1"/>
    <col min="9218" max="9218" width="21.5703125" style="42" customWidth="1"/>
    <col min="9219" max="9219" width="10" style="42" bestFit="1" customWidth="1"/>
    <col min="9220" max="9221" width="10" style="42" customWidth="1"/>
    <col min="9222" max="9222" width="8.85546875" style="42" customWidth="1"/>
    <col min="9223" max="9223" width="9.7109375" style="42" customWidth="1"/>
    <col min="9224" max="9225" width="8.85546875" style="42" customWidth="1"/>
    <col min="9226" max="9230" width="10.28515625" style="42" customWidth="1"/>
    <col min="9231" max="9231" width="12.28515625" style="42" bestFit="1" customWidth="1"/>
    <col min="9232" max="9232" width="13.85546875" style="42" customWidth="1"/>
    <col min="9233" max="9472" width="11.42578125" style="42"/>
    <col min="9473" max="9473" width="11.42578125" style="42" customWidth="1"/>
    <col min="9474" max="9474" width="21.5703125" style="42" customWidth="1"/>
    <col min="9475" max="9475" width="10" style="42" bestFit="1" customWidth="1"/>
    <col min="9476" max="9477" width="10" style="42" customWidth="1"/>
    <col min="9478" max="9478" width="8.85546875" style="42" customWidth="1"/>
    <col min="9479" max="9479" width="9.7109375" style="42" customWidth="1"/>
    <col min="9480" max="9481" width="8.85546875" style="42" customWidth="1"/>
    <col min="9482" max="9486" width="10.28515625" style="42" customWidth="1"/>
    <col min="9487" max="9487" width="12.28515625" style="42" bestFit="1" customWidth="1"/>
    <col min="9488" max="9488" width="13.85546875" style="42" customWidth="1"/>
    <col min="9489" max="9728" width="11.42578125" style="42"/>
    <col min="9729" max="9729" width="11.42578125" style="42" customWidth="1"/>
    <col min="9730" max="9730" width="21.5703125" style="42" customWidth="1"/>
    <col min="9731" max="9731" width="10" style="42" bestFit="1" customWidth="1"/>
    <col min="9732" max="9733" width="10" style="42" customWidth="1"/>
    <col min="9734" max="9734" width="8.85546875" style="42" customWidth="1"/>
    <col min="9735" max="9735" width="9.7109375" style="42" customWidth="1"/>
    <col min="9736" max="9737" width="8.85546875" style="42" customWidth="1"/>
    <col min="9738" max="9742" width="10.28515625" style="42" customWidth="1"/>
    <col min="9743" max="9743" width="12.28515625" style="42" bestFit="1" customWidth="1"/>
    <col min="9744" max="9744" width="13.85546875" style="42" customWidth="1"/>
    <col min="9745" max="9984" width="11.42578125" style="42"/>
    <col min="9985" max="9985" width="11.42578125" style="42" customWidth="1"/>
    <col min="9986" max="9986" width="21.5703125" style="42" customWidth="1"/>
    <col min="9987" max="9987" width="10" style="42" bestFit="1" customWidth="1"/>
    <col min="9988" max="9989" width="10" style="42" customWidth="1"/>
    <col min="9990" max="9990" width="8.85546875" style="42" customWidth="1"/>
    <col min="9991" max="9991" width="9.7109375" style="42" customWidth="1"/>
    <col min="9992" max="9993" width="8.85546875" style="42" customWidth="1"/>
    <col min="9994" max="9998" width="10.28515625" style="42" customWidth="1"/>
    <col min="9999" max="9999" width="12.28515625" style="42" bestFit="1" customWidth="1"/>
    <col min="10000" max="10000" width="13.85546875" style="42" customWidth="1"/>
    <col min="10001" max="10240" width="11.42578125" style="42"/>
    <col min="10241" max="10241" width="11.42578125" style="42" customWidth="1"/>
    <col min="10242" max="10242" width="21.5703125" style="42" customWidth="1"/>
    <col min="10243" max="10243" width="10" style="42" bestFit="1" customWidth="1"/>
    <col min="10244" max="10245" width="10" style="42" customWidth="1"/>
    <col min="10246" max="10246" width="8.85546875" style="42" customWidth="1"/>
    <col min="10247" max="10247" width="9.7109375" style="42" customWidth="1"/>
    <col min="10248" max="10249" width="8.85546875" style="42" customWidth="1"/>
    <col min="10250" max="10254" width="10.28515625" style="42" customWidth="1"/>
    <col min="10255" max="10255" width="12.28515625" style="42" bestFit="1" customWidth="1"/>
    <col min="10256" max="10256" width="13.85546875" style="42" customWidth="1"/>
    <col min="10257" max="10496" width="11.42578125" style="42"/>
    <col min="10497" max="10497" width="11.42578125" style="42" customWidth="1"/>
    <col min="10498" max="10498" width="21.5703125" style="42" customWidth="1"/>
    <col min="10499" max="10499" width="10" style="42" bestFit="1" customWidth="1"/>
    <col min="10500" max="10501" width="10" style="42" customWidth="1"/>
    <col min="10502" max="10502" width="8.85546875" style="42" customWidth="1"/>
    <col min="10503" max="10503" width="9.7109375" style="42" customWidth="1"/>
    <col min="10504" max="10505" width="8.85546875" style="42" customWidth="1"/>
    <col min="10506" max="10510" width="10.28515625" style="42" customWidth="1"/>
    <col min="10511" max="10511" width="12.28515625" style="42" bestFit="1" customWidth="1"/>
    <col min="10512" max="10512" width="13.85546875" style="42" customWidth="1"/>
    <col min="10513" max="10752" width="11.42578125" style="42"/>
    <col min="10753" max="10753" width="11.42578125" style="42" customWidth="1"/>
    <col min="10754" max="10754" width="21.5703125" style="42" customWidth="1"/>
    <col min="10755" max="10755" width="10" style="42" bestFit="1" customWidth="1"/>
    <col min="10756" max="10757" width="10" style="42" customWidth="1"/>
    <col min="10758" max="10758" width="8.85546875" style="42" customWidth="1"/>
    <col min="10759" max="10759" width="9.7109375" style="42" customWidth="1"/>
    <col min="10760" max="10761" width="8.85546875" style="42" customWidth="1"/>
    <col min="10762" max="10766" width="10.28515625" style="42" customWidth="1"/>
    <col min="10767" max="10767" width="12.28515625" style="42" bestFit="1" customWidth="1"/>
    <col min="10768" max="10768" width="13.85546875" style="42" customWidth="1"/>
    <col min="10769" max="11008" width="11.42578125" style="42"/>
    <col min="11009" max="11009" width="11.42578125" style="42" customWidth="1"/>
    <col min="11010" max="11010" width="21.5703125" style="42" customWidth="1"/>
    <col min="11011" max="11011" width="10" style="42" bestFit="1" customWidth="1"/>
    <col min="11012" max="11013" width="10" style="42" customWidth="1"/>
    <col min="11014" max="11014" width="8.85546875" style="42" customWidth="1"/>
    <col min="11015" max="11015" width="9.7109375" style="42" customWidth="1"/>
    <col min="11016" max="11017" width="8.85546875" style="42" customWidth="1"/>
    <col min="11018" max="11022" width="10.28515625" style="42" customWidth="1"/>
    <col min="11023" max="11023" width="12.28515625" style="42" bestFit="1" customWidth="1"/>
    <col min="11024" max="11024" width="13.85546875" style="42" customWidth="1"/>
    <col min="11025" max="11264" width="11.42578125" style="42"/>
    <col min="11265" max="11265" width="11.42578125" style="42" customWidth="1"/>
    <col min="11266" max="11266" width="21.5703125" style="42" customWidth="1"/>
    <col min="11267" max="11267" width="10" style="42" bestFit="1" customWidth="1"/>
    <col min="11268" max="11269" width="10" style="42" customWidth="1"/>
    <col min="11270" max="11270" width="8.85546875" style="42" customWidth="1"/>
    <col min="11271" max="11271" width="9.7109375" style="42" customWidth="1"/>
    <col min="11272" max="11273" width="8.85546875" style="42" customWidth="1"/>
    <col min="11274" max="11278" width="10.28515625" style="42" customWidth="1"/>
    <col min="11279" max="11279" width="12.28515625" style="42" bestFit="1" customWidth="1"/>
    <col min="11280" max="11280" width="13.85546875" style="42" customWidth="1"/>
    <col min="11281" max="11520" width="11.42578125" style="42"/>
    <col min="11521" max="11521" width="11.42578125" style="42" customWidth="1"/>
    <col min="11522" max="11522" width="21.5703125" style="42" customWidth="1"/>
    <col min="11523" max="11523" width="10" style="42" bestFit="1" customWidth="1"/>
    <col min="11524" max="11525" width="10" style="42" customWidth="1"/>
    <col min="11526" max="11526" width="8.85546875" style="42" customWidth="1"/>
    <col min="11527" max="11527" width="9.7109375" style="42" customWidth="1"/>
    <col min="11528" max="11529" width="8.85546875" style="42" customWidth="1"/>
    <col min="11530" max="11534" width="10.28515625" style="42" customWidth="1"/>
    <col min="11535" max="11535" width="12.28515625" style="42" bestFit="1" customWidth="1"/>
    <col min="11536" max="11536" width="13.85546875" style="42" customWidth="1"/>
    <col min="11537" max="11776" width="11.42578125" style="42"/>
    <col min="11777" max="11777" width="11.42578125" style="42" customWidth="1"/>
    <col min="11778" max="11778" width="21.5703125" style="42" customWidth="1"/>
    <col min="11779" max="11779" width="10" style="42" bestFit="1" customWidth="1"/>
    <col min="11780" max="11781" width="10" style="42" customWidth="1"/>
    <col min="11782" max="11782" width="8.85546875" style="42" customWidth="1"/>
    <col min="11783" max="11783" width="9.7109375" style="42" customWidth="1"/>
    <col min="11784" max="11785" width="8.85546875" style="42" customWidth="1"/>
    <col min="11786" max="11790" width="10.28515625" style="42" customWidth="1"/>
    <col min="11791" max="11791" width="12.28515625" style="42" bestFit="1" customWidth="1"/>
    <col min="11792" max="11792" width="13.85546875" style="42" customWidth="1"/>
    <col min="11793" max="12032" width="11.42578125" style="42"/>
    <col min="12033" max="12033" width="11.42578125" style="42" customWidth="1"/>
    <col min="12034" max="12034" width="21.5703125" style="42" customWidth="1"/>
    <col min="12035" max="12035" width="10" style="42" bestFit="1" customWidth="1"/>
    <col min="12036" max="12037" width="10" style="42" customWidth="1"/>
    <col min="12038" max="12038" width="8.85546875" style="42" customWidth="1"/>
    <col min="12039" max="12039" width="9.7109375" style="42" customWidth="1"/>
    <col min="12040" max="12041" width="8.85546875" style="42" customWidth="1"/>
    <col min="12042" max="12046" width="10.28515625" style="42" customWidth="1"/>
    <col min="12047" max="12047" width="12.28515625" style="42" bestFit="1" customWidth="1"/>
    <col min="12048" max="12048" width="13.85546875" style="42" customWidth="1"/>
    <col min="12049" max="12288" width="11.42578125" style="42"/>
    <col min="12289" max="12289" width="11.42578125" style="42" customWidth="1"/>
    <col min="12290" max="12290" width="21.5703125" style="42" customWidth="1"/>
    <col min="12291" max="12291" width="10" style="42" bestFit="1" customWidth="1"/>
    <col min="12292" max="12293" width="10" style="42" customWidth="1"/>
    <col min="12294" max="12294" width="8.85546875" style="42" customWidth="1"/>
    <col min="12295" max="12295" width="9.7109375" style="42" customWidth="1"/>
    <col min="12296" max="12297" width="8.85546875" style="42" customWidth="1"/>
    <col min="12298" max="12302" width="10.28515625" style="42" customWidth="1"/>
    <col min="12303" max="12303" width="12.28515625" style="42" bestFit="1" customWidth="1"/>
    <col min="12304" max="12304" width="13.85546875" style="42" customWidth="1"/>
    <col min="12305" max="12544" width="11.42578125" style="42"/>
    <col min="12545" max="12545" width="11.42578125" style="42" customWidth="1"/>
    <col min="12546" max="12546" width="21.5703125" style="42" customWidth="1"/>
    <col min="12547" max="12547" width="10" style="42" bestFit="1" customWidth="1"/>
    <col min="12548" max="12549" width="10" style="42" customWidth="1"/>
    <col min="12550" max="12550" width="8.85546875" style="42" customWidth="1"/>
    <col min="12551" max="12551" width="9.7109375" style="42" customWidth="1"/>
    <col min="12552" max="12553" width="8.85546875" style="42" customWidth="1"/>
    <col min="12554" max="12558" width="10.28515625" style="42" customWidth="1"/>
    <col min="12559" max="12559" width="12.28515625" style="42" bestFit="1" customWidth="1"/>
    <col min="12560" max="12560" width="13.85546875" style="42" customWidth="1"/>
    <col min="12561" max="12800" width="11.42578125" style="42"/>
    <col min="12801" max="12801" width="11.42578125" style="42" customWidth="1"/>
    <col min="12802" max="12802" width="21.5703125" style="42" customWidth="1"/>
    <col min="12803" max="12803" width="10" style="42" bestFit="1" customWidth="1"/>
    <col min="12804" max="12805" width="10" style="42" customWidth="1"/>
    <col min="12806" max="12806" width="8.85546875" style="42" customWidth="1"/>
    <col min="12807" max="12807" width="9.7109375" style="42" customWidth="1"/>
    <col min="12808" max="12809" width="8.85546875" style="42" customWidth="1"/>
    <col min="12810" max="12814" width="10.28515625" style="42" customWidth="1"/>
    <col min="12815" max="12815" width="12.28515625" style="42" bestFit="1" customWidth="1"/>
    <col min="12816" max="12816" width="13.85546875" style="42" customWidth="1"/>
    <col min="12817" max="13056" width="11.42578125" style="42"/>
    <col min="13057" max="13057" width="11.42578125" style="42" customWidth="1"/>
    <col min="13058" max="13058" width="21.5703125" style="42" customWidth="1"/>
    <col min="13059" max="13059" width="10" style="42" bestFit="1" customWidth="1"/>
    <col min="13060" max="13061" width="10" style="42" customWidth="1"/>
    <col min="13062" max="13062" width="8.85546875" style="42" customWidth="1"/>
    <col min="13063" max="13063" width="9.7109375" style="42" customWidth="1"/>
    <col min="13064" max="13065" width="8.85546875" style="42" customWidth="1"/>
    <col min="13066" max="13070" width="10.28515625" style="42" customWidth="1"/>
    <col min="13071" max="13071" width="12.28515625" style="42" bestFit="1" customWidth="1"/>
    <col min="13072" max="13072" width="13.85546875" style="42" customWidth="1"/>
    <col min="13073" max="13312" width="11.42578125" style="42"/>
    <col min="13313" max="13313" width="11.42578125" style="42" customWidth="1"/>
    <col min="13314" max="13314" width="21.5703125" style="42" customWidth="1"/>
    <col min="13315" max="13315" width="10" style="42" bestFit="1" customWidth="1"/>
    <col min="13316" max="13317" width="10" style="42" customWidth="1"/>
    <col min="13318" max="13318" width="8.85546875" style="42" customWidth="1"/>
    <col min="13319" max="13319" width="9.7109375" style="42" customWidth="1"/>
    <col min="13320" max="13321" width="8.85546875" style="42" customWidth="1"/>
    <col min="13322" max="13326" width="10.28515625" style="42" customWidth="1"/>
    <col min="13327" max="13327" width="12.28515625" style="42" bestFit="1" customWidth="1"/>
    <col min="13328" max="13328" width="13.85546875" style="42" customWidth="1"/>
    <col min="13329" max="13568" width="11.42578125" style="42"/>
    <col min="13569" max="13569" width="11.42578125" style="42" customWidth="1"/>
    <col min="13570" max="13570" width="21.5703125" style="42" customWidth="1"/>
    <col min="13571" max="13571" width="10" style="42" bestFit="1" customWidth="1"/>
    <col min="13572" max="13573" width="10" style="42" customWidth="1"/>
    <col min="13574" max="13574" width="8.85546875" style="42" customWidth="1"/>
    <col min="13575" max="13575" width="9.7109375" style="42" customWidth="1"/>
    <col min="13576" max="13577" width="8.85546875" style="42" customWidth="1"/>
    <col min="13578" max="13582" width="10.28515625" style="42" customWidth="1"/>
    <col min="13583" max="13583" width="12.28515625" style="42" bestFit="1" customWidth="1"/>
    <col min="13584" max="13584" width="13.85546875" style="42" customWidth="1"/>
    <col min="13585" max="13824" width="11.42578125" style="42"/>
    <col min="13825" max="13825" width="11.42578125" style="42" customWidth="1"/>
    <col min="13826" max="13826" width="21.5703125" style="42" customWidth="1"/>
    <col min="13827" max="13827" width="10" style="42" bestFit="1" customWidth="1"/>
    <col min="13828" max="13829" width="10" style="42" customWidth="1"/>
    <col min="13830" max="13830" width="8.85546875" style="42" customWidth="1"/>
    <col min="13831" max="13831" width="9.7109375" style="42" customWidth="1"/>
    <col min="13832" max="13833" width="8.85546875" style="42" customWidth="1"/>
    <col min="13834" max="13838" width="10.28515625" style="42" customWidth="1"/>
    <col min="13839" max="13839" width="12.28515625" style="42" bestFit="1" customWidth="1"/>
    <col min="13840" max="13840" width="13.85546875" style="42" customWidth="1"/>
    <col min="13841" max="14080" width="11.42578125" style="42"/>
    <col min="14081" max="14081" width="11.42578125" style="42" customWidth="1"/>
    <col min="14082" max="14082" width="21.5703125" style="42" customWidth="1"/>
    <col min="14083" max="14083" width="10" style="42" bestFit="1" customWidth="1"/>
    <col min="14084" max="14085" width="10" style="42" customWidth="1"/>
    <col min="14086" max="14086" width="8.85546875" style="42" customWidth="1"/>
    <col min="14087" max="14087" width="9.7109375" style="42" customWidth="1"/>
    <col min="14088" max="14089" width="8.85546875" style="42" customWidth="1"/>
    <col min="14090" max="14094" width="10.28515625" style="42" customWidth="1"/>
    <col min="14095" max="14095" width="12.28515625" style="42" bestFit="1" customWidth="1"/>
    <col min="14096" max="14096" width="13.85546875" style="42" customWidth="1"/>
    <col min="14097" max="14336" width="11.42578125" style="42"/>
    <col min="14337" max="14337" width="11.42578125" style="42" customWidth="1"/>
    <col min="14338" max="14338" width="21.5703125" style="42" customWidth="1"/>
    <col min="14339" max="14339" width="10" style="42" bestFit="1" customWidth="1"/>
    <col min="14340" max="14341" width="10" style="42" customWidth="1"/>
    <col min="14342" max="14342" width="8.85546875" style="42" customWidth="1"/>
    <col min="14343" max="14343" width="9.7109375" style="42" customWidth="1"/>
    <col min="14344" max="14345" width="8.85546875" style="42" customWidth="1"/>
    <col min="14346" max="14350" width="10.28515625" style="42" customWidth="1"/>
    <col min="14351" max="14351" width="12.28515625" style="42" bestFit="1" customWidth="1"/>
    <col min="14352" max="14352" width="13.85546875" style="42" customWidth="1"/>
    <col min="14353" max="14592" width="11.42578125" style="42"/>
    <col min="14593" max="14593" width="11.42578125" style="42" customWidth="1"/>
    <col min="14594" max="14594" width="21.5703125" style="42" customWidth="1"/>
    <col min="14595" max="14595" width="10" style="42" bestFit="1" customWidth="1"/>
    <col min="14596" max="14597" width="10" style="42" customWidth="1"/>
    <col min="14598" max="14598" width="8.85546875" style="42" customWidth="1"/>
    <col min="14599" max="14599" width="9.7109375" style="42" customWidth="1"/>
    <col min="14600" max="14601" width="8.85546875" style="42" customWidth="1"/>
    <col min="14602" max="14606" width="10.28515625" style="42" customWidth="1"/>
    <col min="14607" max="14607" width="12.28515625" style="42" bestFit="1" customWidth="1"/>
    <col min="14608" max="14608" width="13.85546875" style="42" customWidth="1"/>
    <col min="14609" max="14848" width="11.42578125" style="42"/>
    <col min="14849" max="14849" width="11.42578125" style="42" customWidth="1"/>
    <col min="14850" max="14850" width="21.5703125" style="42" customWidth="1"/>
    <col min="14851" max="14851" width="10" style="42" bestFit="1" customWidth="1"/>
    <col min="14852" max="14853" width="10" style="42" customWidth="1"/>
    <col min="14854" max="14854" width="8.85546875" style="42" customWidth="1"/>
    <col min="14855" max="14855" width="9.7109375" style="42" customWidth="1"/>
    <col min="14856" max="14857" width="8.85546875" style="42" customWidth="1"/>
    <col min="14858" max="14862" width="10.28515625" style="42" customWidth="1"/>
    <col min="14863" max="14863" width="12.28515625" style="42" bestFit="1" customWidth="1"/>
    <col min="14864" max="14864" width="13.85546875" style="42" customWidth="1"/>
    <col min="14865" max="15104" width="11.42578125" style="42"/>
    <col min="15105" max="15105" width="11.42578125" style="42" customWidth="1"/>
    <col min="15106" max="15106" width="21.5703125" style="42" customWidth="1"/>
    <col min="15107" max="15107" width="10" style="42" bestFit="1" customWidth="1"/>
    <col min="15108" max="15109" width="10" style="42" customWidth="1"/>
    <col min="15110" max="15110" width="8.85546875" style="42" customWidth="1"/>
    <col min="15111" max="15111" width="9.7109375" style="42" customWidth="1"/>
    <col min="15112" max="15113" width="8.85546875" style="42" customWidth="1"/>
    <col min="15114" max="15118" width="10.28515625" style="42" customWidth="1"/>
    <col min="15119" max="15119" width="12.28515625" style="42" bestFit="1" customWidth="1"/>
    <col min="15120" max="15120" width="13.85546875" style="42" customWidth="1"/>
    <col min="15121" max="15360" width="11.42578125" style="42"/>
    <col min="15361" max="15361" width="11.42578125" style="42" customWidth="1"/>
    <col min="15362" max="15362" width="21.5703125" style="42" customWidth="1"/>
    <col min="15363" max="15363" width="10" style="42" bestFit="1" customWidth="1"/>
    <col min="15364" max="15365" width="10" style="42" customWidth="1"/>
    <col min="15366" max="15366" width="8.85546875" style="42" customWidth="1"/>
    <col min="15367" max="15367" width="9.7109375" style="42" customWidth="1"/>
    <col min="15368" max="15369" width="8.85546875" style="42" customWidth="1"/>
    <col min="15370" max="15374" width="10.28515625" style="42" customWidth="1"/>
    <col min="15375" max="15375" width="12.28515625" style="42" bestFit="1" customWidth="1"/>
    <col min="15376" max="15376" width="13.85546875" style="42" customWidth="1"/>
    <col min="15377" max="15616" width="11.42578125" style="42"/>
    <col min="15617" max="15617" width="11.42578125" style="42" customWidth="1"/>
    <col min="15618" max="15618" width="21.5703125" style="42" customWidth="1"/>
    <col min="15619" max="15619" width="10" style="42" bestFit="1" customWidth="1"/>
    <col min="15620" max="15621" width="10" style="42" customWidth="1"/>
    <col min="15622" max="15622" width="8.85546875" style="42" customWidth="1"/>
    <col min="15623" max="15623" width="9.7109375" style="42" customWidth="1"/>
    <col min="15624" max="15625" width="8.85546875" style="42" customWidth="1"/>
    <col min="15626" max="15630" width="10.28515625" style="42" customWidth="1"/>
    <col min="15631" max="15631" width="12.28515625" style="42" bestFit="1" customWidth="1"/>
    <col min="15632" max="15632" width="13.85546875" style="42" customWidth="1"/>
    <col min="15633" max="15872" width="11.42578125" style="42"/>
    <col min="15873" max="15873" width="11.42578125" style="42" customWidth="1"/>
    <col min="15874" max="15874" width="21.5703125" style="42" customWidth="1"/>
    <col min="15875" max="15875" width="10" style="42" bestFit="1" customWidth="1"/>
    <col min="15876" max="15877" width="10" style="42" customWidth="1"/>
    <col min="15878" max="15878" width="8.85546875" style="42" customWidth="1"/>
    <col min="15879" max="15879" width="9.7109375" style="42" customWidth="1"/>
    <col min="15880" max="15881" width="8.85546875" style="42" customWidth="1"/>
    <col min="15882" max="15886" width="10.28515625" style="42" customWidth="1"/>
    <col min="15887" max="15887" width="12.28515625" style="42" bestFit="1" customWidth="1"/>
    <col min="15888" max="15888" width="13.85546875" style="42" customWidth="1"/>
    <col min="15889" max="16128" width="11.42578125" style="42"/>
    <col min="16129" max="16129" width="11.42578125" style="42" customWidth="1"/>
    <col min="16130" max="16130" width="21.5703125" style="42" customWidth="1"/>
    <col min="16131" max="16131" width="10" style="42" bestFit="1" customWidth="1"/>
    <col min="16132" max="16133" width="10" style="42" customWidth="1"/>
    <col min="16134" max="16134" width="8.85546875" style="42" customWidth="1"/>
    <col min="16135" max="16135" width="9.7109375" style="42" customWidth="1"/>
    <col min="16136" max="16137" width="8.85546875" style="42" customWidth="1"/>
    <col min="16138" max="16142" width="10.28515625" style="42" customWidth="1"/>
    <col min="16143" max="16143" width="12.28515625" style="42" bestFit="1" customWidth="1"/>
    <col min="16144" max="16144" width="13.85546875" style="42" customWidth="1"/>
    <col min="16145" max="16384" width="11.42578125" style="42"/>
  </cols>
  <sheetData>
    <row r="1" spans="2:17" s="4" customFormat="1" ht="15" customHeight="1" x14ac:dyDescent="0.4">
      <c r="B1" s="109" t="s">
        <v>65</v>
      </c>
      <c r="C1" s="109"/>
      <c r="D1" s="109"/>
      <c r="E1" s="109"/>
      <c r="F1" s="109"/>
      <c r="G1" s="109"/>
      <c r="H1" s="109"/>
      <c r="I1" s="109"/>
      <c r="J1" s="109"/>
      <c r="K1" s="109"/>
      <c r="L1" s="109"/>
      <c r="M1" s="109"/>
      <c r="N1" s="109"/>
      <c r="O1" s="109"/>
    </row>
    <row r="2" spans="2:17" s="4" customFormat="1" ht="6.75" customHeight="1" thickBot="1" x14ac:dyDescent="0.4">
      <c r="P2" s="5"/>
    </row>
    <row r="3" spans="2:17" s="4" customFormat="1" ht="15.75" thickBot="1" x14ac:dyDescent="0.4">
      <c r="B3" s="6" t="s">
        <v>14</v>
      </c>
      <c r="C3" s="7" t="s">
        <v>1</v>
      </c>
      <c r="D3" s="7" t="s">
        <v>2</v>
      </c>
      <c r="E3" s="7" t="s">
        <v>3</v>
      </c>
      <c r="F3" s="7" t="s">
        <v>4</v>
      </c>
      <c r="G3" s="7" t="s">
        <v>5</v>
      </c>
      <c r="H3" s="7" t="s">
        <v>6</v>
      </c>
      <c r="I3" s="7" t="s">
        <v>7</v>
      </c>
      <c r="J3" s="7" t="s">
        <v>8</v>
      </c>
      <c r="K3" s="7" t="s">
        <v>9</v>
      </c>
      <c r="L3" s="7" t="s">
        <v>10</v>
      </c>
      <c r="M3" s="7" t="s">
        <v>11</v>
      </c>
      <c r="N3" s="7" t="s">
        <v>12</v>
      </c>
      <c r="O3" s="8" t="s">
        <v>13</v>
      </c>
      <c r="P3" s="5"/>
    </row>
    <row r="4" spans="2:17" s="4" customFormat="1" ht="15.75" thickBot="1" x14ac:dyDescent="0.4">
      <c r="B4" s="9" t="s">
        <v>15</v>
      </c>
      <c r="C4" s="10">
        <v>656828</v>
      </c>
      <c r="D4" s="10">
        <v>843195</v>
      </c>
      <c r="E4" s="10">
        <v>852080</v>
      </c>
      <c r="F4" s="10">
        <v>694207</v>
      </c>
      <c r="G4" s="10">
        <v>804040</v>
      </c>
      <c r="H4" s="10">
        <v>149169</v>
      </c>
      <c r="I4" s="10">
        <v>520725</v>
      </c>
      <c r="J4" s="10">
        <v>330896</v>
      </c>
      <c r="K4" s="11"/>
      <c r="L4" s="11"/>
      <c r="M4" s="12"/>
      <c r="N4" s="13"/>
      <c r="O4" s="14">
        <f>SUM(C4:N4)</f>
        <v>4851140</v>
      </c>
      <c r="P4" s="15"/>
      <c r="Q4" s="16"/>
    </row>
    <row r="5" spans="2:17" s="4" customFormat="1" ht="15.75" thickBot="1" x14ac:dyDescent="0.4">
      <c r="B5" s="1" t="s">
        <v>16</v>
      </c>
      <c r="C5" s="10">
        <v>0</v>
      </c>
      <c r="D5" s="10">
        <v>0</v>
      </c>
      <c r="E5" s="10">
        <v>0</v>
      </c>
      <c r="F5" s="10">
        <v>0</v>
      </c>
      <c r="G5" s="10">
        <v>0</v>
      </c>
      <c r="H5" s="10">
        <v>0</v>
      </c>
      <c r="I5" s="10">
        <v>0</v>
      </c>
      <c r="J5" s="10">
        <v>0</v>
      </c>
      <c r="K5" s="11"/>
      <c r="L5" s="11"/>
      <c r="M5" s="12"/>
      <c r="N5" s="13"/>
      <c r="O5" s="14">
        <f>SUM(C5:N5)</f>
        <v>0</v>
      </c>
      <c r="P5" s="15"/>
      <c r="Q5" s="16"/>
    </row>
    <row r="6" spans="2:17" s="4" customFormat="1" x14ac:dyDescent="0.35">
      <c r="B6" s="17" t="s">
        <v>17</v>
      </c>
      <c r="C6" s="10">
        <v>237056</v>
      </c>
      <c r="D6" s="10">
        <v>314562</v>
      </c>
      <c r="E6" s="10">
        <v>794928</v>
      </c>
      <c r="F6" s="10">
        <v>320455</v>
      </c>
      <c r="G6" s="10">
        <v>313571</v>
      </c>
      <c r="H6" s="10">
        <v>131956</v>
      </c>
      <c r="I6" s="10">
        <v>460543</v>
      </c>
      <c r="J6" s="10">
        <v>203276</v>
      </c>
      <c r="K6" s="11"/>
      <c r="L6" s="11"/>
      <c r="M6" s="12"/>
      <c r="N6" s="13"/>
      <c r="O6" s="14">
        <f>SUM(C6:N6)</f>
        <v>2776347</v>
      </c>
      <c r="P6" s="18"/>
      <c r="Q6" s="19"/>
    </row>
    <row r="7" spans="2:17" s="23" customFormat="1" ht="15.75" thickBot="1" x14ac:dyDescent="0.4">
      <c r="B7" s="20" t="s">
        <v>13</v>
      </c>
      <c r="C7" s="21">
        <f t="shared" ref="C7:N7" si="0">SUM(C4:C6)</f>
        <v>893884</v>
      </c>
      <c r="D7" s="21">
        <f t="shared" si="0"/>
        <v>1157757</v>
      </c>
      <c r="E7" s="21">
        <f t="shared" si="0"/>
        <v>1647008</v>
      </c>
      <c r="F7" s="21">
        <f t="shared" si="0"/>
        <v>1014662</v>
      </c>
      <c r="G7" s="21">
        <f>SUM(G4:G6)</f>
        <v>1117611</v>
      </c>
      <c r="H7" s="21">
        <f t="shared" si="0"/>
        <v>281125</v>
      </c>
      <c r="I7" s="21">
        <f>SUM(I4:I6)</f>
        <v>981268</v>
      </c>
      <c r="J7" s="21">
        <f t="shared" si="0"/>
        <v>534172</v>
      </c>
      <c r="K7" s="21">
        <f t="shared" si="0"/>
        <v>0</v>
      </c>
      <c r="L7" s="22">
        <f t="shared" ref="L7" si="1">SUM(L4:L6)</f>
        <v>0</v>
      </c>
      <c r="M7" s="21">
        <f t="shared" si="0"/>
        <v>0</v>
      </c>
      <c r="N7" s="21">
        <f t="shared" si="0"/>
        <v>0</v>
      </c>
      <c r="O7" s="21">
        <f>SUM(C7:N7)</f>
        <v>7627487</v>
      </c>
      <c r="P7" s="19"/>
      <c r="Q7" s="16"/>
    </row>
    <row r="8" spans="2:17" s="4" customFormat="1" ht="13.5" customHeight="1" x14ac:dyDescent="0.35">
      <c r="B8" s="24" t="s">
        <v>18</v>
      </c>
      <c r="C8" s="25"/>
      <c r="D8" s="26"/>
      <c r="E8" s="27"/>
      <c r="F8" s="27"/>
      <c r="G8" s="27"/>
      <c r="H8" s="27"/>
      <c r="I8" s="27"/>
      <c r="J8" s="27"/>
      <c r="K8" s="27"/>
      <c r="L8" s="27"/>
      <c r="M8" s="26"/>
      <c r="N8" s="27"/>
      <c r="O8" s="2"/>
      <c r="Q8" s="16"/>
    </row>
    <row r="9" spans="2:17" s="4" customFormat="1" x14ac:dyDescent="0.35">
      <c r="B9" s="24" t="s">
        <v>19</v>
      </c>
      <c r="C9" s="28"/>
      <c r="D9" s="29"/>
      <c r="E9" s="30"/>
      <c r="F9" s="30"/>
      <c r="G9" s="30"/>
      <c r="H9" s="30"/>
      <c r="I9" s="30"/>
      <c r="J9" s="30"/>
      <c r="K9" s="30"/>
      <c r="L9" s="30"/>
      <c r="M9" s="29"/>
      <c r="N9" s="30"/>
      <c r="O9" s="26"/>
      <c r="P9" s="16"/>
      <c r="Q9" s="31"/>
    </row>
    <row r="10" spans="2:17" s="4" customFormat="1" x14ac:dyDescent="0.35">
      <c r="B10" s="24"/>
      <c r="C10" s="28"/>
      <c r="D10" s="29"/>
      <c r="E10" s="30"/>
      <c r="F10" s="30"/>
      <c r="G10" s="30"/>
      <c r="H10" s="30"/>
      <c r="I10" s="30"/>
      <c r="J10" s="30"/>
      <c r="K10" s="30"/>
      <c r="L10" s="30"/>
      <c r="M10" s="30"/>
      <c r="N10" s="30"/>
      <c r="O10" s="26"/>
      <c r="P10" s="16"/>
      <c r="Q10" s="31"/>
    </row>
    <row r="11" spans="2:17" s="4" customFormat="1" ht="15" customHeight="1" x14ac:dyDescent="0.35">
      <c r="B11" s="108" t="s">
        <v>66</v>
      </c>
      <c r="C11" s="108"/>
      <c r="D11" s="108"/>
      <c r="E11" s="108"/>
      <c r="F11" s="108"/>
      <c r="G11" s="108"/>
      <c r="H11" s="108"/>
      <c r="I11" s="108"/>
      <c r="J11" s="108"/>
      <c r="K11" s="108"/>
      <c r="L11" s="108"/>
      <c r="M11" s="108"/>
      <c r="N11" s="108"/>
      <c r="O11" s="108"/>
    </row>
    <row r="12" spans="2:17" s="4" customFormat="1" ht="6.75" customHeight="1" thickBot="1" x14ac:dyDescent="0.4">
      <c r="B12" s="32"/>
      <c r="C12" s="32"/>
      <c r="D12" s="32"/>
      <c r="E12" s="32"/>
      <c r="F12" s="32"/>
      <c r="G12" s="32"/>
      <c r="H12" s="32"/>
      <c r="I12" s="32"/>
      <c r="J12" s="32"/>
      <c r="K12" s="32"/>
      <c r="L12" s="32"/>
      <c r="M12" s="32"/>
      <c r="N12" s="32"/>
      <c r="O12" s="33"/>
    </row>
    <row r="13" spans="2:17" s="4" customFormat="1" x14ac:dyDescent="0.35">
      <c r="B13" s="34" t="s">
        <v>25</v>
      </c>
      <c r="C13" s="35" t="s">
        <v>1</v>
      </c>
      <c r="D13" s="35" t="s">
        <v>2</v>
      </c>
      <c r="E13" s="35" t="s">
        <v>3</v>
      </c>
      <c r="F13" s="35" t="s">
        <v>4</v>
      </c>
      <c r="G13" s="35" t="s">
        <v>5</v>
      </c>
      <c r="H13" s="35" t="s">
        <v>6</v>
      </c>
      <c r="I13" s="35" t="s">
        <v>7</v>
      </c>
      <c r="J13" s="35" t="s">
        <v>8</v>
      </c>
      <c r="K13" s="35" t="s">
        <v>9</v>
      </c>
      <c r="L13" s="35" t="s">
        <v>10</v>
      </c>
      <c r="M13" s="35" t="s">
        <v>11</v>
      </c>
      <c r="N13" s="35" t="s">
        <v>12</v>
      </c>
      <c r="O13" s="36" t="s">
        <v>13</v>
      </c>
      <c r="Q13" s="16"/>
    </row>
    <row r="14" spans="2:17" x14ac:dyDescent="0.35">
      <c r="B14" s="37" t="s">
        <v>51</v>
      </c>
      <c r="C14" s="38">
        <v>40450</v>
      </c>
      <c r="D14" s="38">
        <v>1106</v>
      </c>
      <c r="E14" s="38">
        <v>70139</v>
      </c>
      <c r="F14" s="38">
        <v>337570</v>
      </c>
      <c r="G14" s="38">
        <v>278091</v>
      </c>
      <c r="H14" s="38">
        <v>440502</v>
      </c>
      <c r="I14" s="38">
        <v>531137</v>
      </c>
      <c r="J14" s="38">
        <v>292642</v>
      </c>
      <c r="K14" s="39"/>
      <c r="L14" s="39"/>
      <c r="M14" s="40"/>
      <c r="N14" s="40"/>
      <c r="O14" s="41">
        <f>SUM(C14:N14)</f>
        <v>1991637</v>
      </c>
      <c r="P14" s="19"/>
      <c r="Q14" s="16"/>
    </row>
    <row r="15" spans="2:17" ht="15.75" thickBot="1" x14ac:dyDescent="0.4">
      <c r="B15" s="43" t="s">
        <v>13</v>
      </c>
      <c r="C15" s="44">
        <f t="shared" ref="C15:N15" si="2">SUM(C14:C14)</f>
        <v>40450</v>
      </c>
      <c r="D15" s="44">
        <f t="shared" si="2"/>
        <v>1106</v>
      </c>
      <c r="E15" s="44">
        <f t="shared" si="2"/>
        <v>70139</v>
      </c>
      <c r="F15" s="44">
        <f t="shared" si="2"/>
        <v>337570</v>
      </c>
      <c r="G15" s="44">
        <f t="shared" si="2"/>
        <v>278091</v>
      </c>
      <c r="H15" s="44">
        <f t="shared" si="2"/>
        <v>440502</v>
      </c>
      <c r="I15" s="44">
        <f t="shared" si="2"/>
        <v>531137</v>
      </c>
      <c r="J15" s="44">
        <f t="shared" si="2"/>
        <v>292642</v>
      </c>
      <c r="K15" s="44">
        <f t="shared" si="2"/>
        <v>0</v>
      </c>
      <c r="L15" s="44">
        <f t="shared" si="2"/>
        <v>0</v>
      </c>
      <c r="M15" s="44">
        <f t="shared" si="2"/>
        <v>0</v>
      </c>
      <c r="N15" s="44">
        <f t="shared" si="2"/>
        <v>0</v>
      </c>
      <c r="O15" s="41">
        <f>SUM(C15:N15)</f>
        <v>1991637</v>
      </c>
    </row>
    <row r="16" spans="2:17" s="4" customFormat="1" x14ac:dyDescent="0.35">
      <c r="B16" s="45" t="s">
        <v>19</v>
      </c>
      <c r="C16" s="42"/>
      <c r="D16" s="42"/>
      <c r="E16" s="42"/>
      <c r="F16" s="42"/>
      <c r="G16" s="42"/>
      <c r="H16" s="42"/>
      <c r="I16" s="42"/>
      <c r="J16" s="42"/>
      <c r="K16" s="42"/>
      <c r="L16" s="42"/>
      <c r="M16" s="42"/>
      <c r="N16" s="42"/>
      <c r="O16" s="42"/>
    </row>
    <row r="17" spans="2:43" s="4" customFormat="1" x14ac:dyDescent="0.35">
      <c r="B17" s="45" t="s">
        <v>18</v>
      </c>
      <c r="C17" s="42"/>
      <c r="D17" s="42"/>
      <c r="E17" s="42"/>
      <c r="F17" s="42"/>
      <c r="G17" s="42"/>
      <c r="H17" s="42"/>
      <c r="I17" s="42"/>
      <c r="J17" s="42"/>
      <c r="K17" s="42"/>
      <c r="L17" s="42"/>
      <c r="M17" s="42"/>
      <c r="N17" s="42"/>
      <c r="O17" s="42"/>
    </row>
    <row r="18" spans="2:43" s="4" customFormat="1" ht="15" customHeight="1" x14ac:dyDescent="0.35">
      <c r="B18" s="108" t="s">
        <v>53</v>
      </c>
      <c r="C18" s="108"/>
      <c r="D18" s="108"/>
      <c r="E18" s="108"/>
      <c r="F18" s="108"/>
      <c r="G18" s="108"/>
      <c r="H18" s="108"/>
      <c r="I18" s="108"/>
      <c r="J18" s="108"/>
      <c r="K18" s="108"/>
      <c r="L18" s="108"/>
      <c r="M18" s="108"/>
      <c r="N18" s="108"/>
      <c r="O18" s="108"/>
    </row>
    <row r="19" spans="2:43" s="4" customFormat="1" ht="4.5" customHeight="1" thickBot="1" x14ac:dyDescent="0.4">
      <c r="B19" s="46"/>
      <c r="C19" s="46"/>
      <c r="D19" s="46"/>
      <c r="E19" s="46"/>
      <c r="F19" s="46"/>
      <c r="G19" s="46"/>
      <c r="H19" s="46"/>
      <c r="I19" s="46"/>
      <c r="J19" s="46"/>
      <c r="K19" s="46"/>
      <c r="L19" s="46"/>
      <c r="M19" s="46"/>
      <c r="N19" s="46"/>
      <c r="O19" s="46"/>
    </row>
    <row r="20" spans="2:43" s="4" customFormat="1" x14ac:dyDescent="0.35">
      <c r="B20" s="47" t="s">
        <v>14</v>
      </c>
      <c r="C20" s="48" t="s">
        <v>1</v>
      </c>
      <c r="D20" s="48" t="s">
        <v>2</v>
      </c>
      <c r="E20" s="48" t="s">
        <v>3</v>
      </c>
      <c r="F20" s="48" t="s">
        <v>4</v>
      </c>
      <c r="G20" s="48" t="s">
        <v>5</v>
      </c>
      <c r="H20" s="48" t="s">
        <v>6</v>
      </c>
      <c r="I20" s="48" t="s">
        <v>7</v>
      </c>
      <c r="J20" s="48" t="s">
        <v>8</v>
      </c>
      <c r="K20" s="48" t="s">
        <v>9</v>
      </c>
      <c r="L20" s="48" t="s">
        <v>10</v>
      </c>
      <c r="M20" s="48" t="s">
        <v>11</v>
      </c>
      <c r="N20" s="48" t="s">
        <v>12</v>
      </c>
      <c r="O20" s="49" t="s">
        <v>13</v>
      </c>
      <c r="P20" s="5"/>
    </row>
    <row r="21" spans="2:43" s="4" customFormat="1" ht="40.5" customHeight="1" x14ac:dyDescent="0.35">
      <c r="B21" s="50" t="s">
        <v>20</v>
      </c>
      <c r="C21" s="51">
        <v>165000</v>
      </c>
      <c r="D21" s="51">
        <v>165000</v>
      </c>
      <c r="E21" s="51">
        <v>165000</v>
      </c>
      <c r="F21" s="51">
        <v>165000</v>
      </c>
      <c r="G21" s="51">
        <v>165000</v>
      </c>
      <c r="H21" s="51">
        <v>165000</v>
      </c>
      <c r="I21" s="51">
        <v>165000</v>
      </c>
      <c r="J21" s="51">
        <v>165000</v>
      </c>
      <c r="K21" s="52"/>
      <c r="L21" s="52"/>
      <c r="M21" s="52"/>
      <c r="N21" s="52"/>
      <c r="O21" s="53">
        <f>SUM(C21:N21)</f>
        <v>1320000</v>
      </c>
      <c r="P21" s="54"/>
    </row>
    <row r="22" spans="2:43" s="4" customFormat="1" ht="40.5" customHeight="1" x14ac:dyDescent="0.35">
      <c r="B22" s="50" t="s">
        <v>21</v>
      </c>
      <c r="C22" s="51">
        <v>20000</v>
      </c>
      <c r="D22" s="51">
        <v>20000</v>
      </c>
      <c r="E22" s="51">
        <v>20000</v>
      </c>
      <c r="F22" s="51">
        <v>20000</v>
      </c>
      <c r="G22" s="51">
        <v>20000</v>
      </c>
      <c r="H22" s="51">
        <v>20000</v>
      </c>
      <c r="I22" s="51">
        <v>20000</v>
      </c>
      <c r="J22" s="51">
        <v>20000</v>
      </c>
      <c r="K22" s="52"/>
      <c r="L22" s="52"/>
      <c r="M22" s="52"/>
      <c r="N22" s="52"/>
      <c r="O22" s="53">
        <f>SUM(C22:N22)</f>
        <v>160000</v>
      </c>
      <c r="P22" s="54"/>
    </row>
    <row r="23" spans="2:43" s="4" customFormat="1" ht="45" x14ac:dyDescent="0.35">
      <c r="B23" s="55" t="s">
        <v>22</v>
      </c>
      <c r="C23" s="51">
        <v>1000</v>
      </c>
      <c r="D23" s="51">
        <v>1000</v>
      </c>
      <c r="E23" s="51">
        <v>1000</v>
      </c>
      <c r="F23" s="51">
        <v>1000</v>
      </c>
      <c r="G23" s="51">
        <v>1000</v>
      </c>
      <c r="H23" s="51">
        <v>1000</v>
      </c>
      <c r="I23" s="51">
        <v>1000</v>
      </c>
      <c r="J23" s="51">
        <v>1000</v>
      </c>
      <c r="K23" s="52"/>
      <c r="L23" s="52"/>
      <c r="M23" s="52"/>
      <c r="N23" s="52"/>
      <c r="O23" s="53">
        <f>SUM(C23:N23)</f>
        <v>8000</v>
      </c>
      <c r="P23" s="54"/>
    </row>
    <row r="24" spans="2:43" s="4" customFormat="1" ht="15.75" thickBot="1" x14ac:dyDescent="0.4">
      <c r="B24" s="43" t="s">
        <v>13</v>
      </c>
      <c r="C24" s="21">
        <f t="shared" ref="C24:N24" si="3">SUM(C21:C23)</f>
        <v>186000</v>
      </c>
      <c r="D24" s="21">
        <f t="shared" si="3"/>
        <v>186000</v>
      </c>
      <c r="E24" s="21">
        <f>SUM(E21:E23)</f>
        <v>186000</v>
      </c>
      <c r="F24" s="21">
        <f t="shared" si="3"/>
        <v>186000</v>
      </c>
      <c r="G24" s="21">
        <f t="shared" si="3"/>
        <v>186000</v>
      </c>
      <c r="H24" s="21">
        <f>SUM(H21:H23)</f>
        <v>186000</v>
      </c>
      <c r="I24" s="21">
        <f t="shared" si="3"/>
        <v>186000</v>
      </c>
      <c r="J24" s="21">
        <f t="shared" si="3"/>
        <v>186000</v>
      </c>
      <c r="K24" s="21">
        <f t="shared" si="3"/>
        <v>0</v>
      </c>
      <c r="L24" s="21">
        <f t="shared" si="3"/>
        <v>0</v>
      </c>
      <c r="M24" s="21">
        <f t="shared" si="3"/>
        <v>0</v>
      </c>
      <c r="N24" s="21">
        <f t="shared" si="3"/>
        <v>0</v>
      </c>
      <c r="O24" s="53">
        <f>SUM(C24:N24)</f>
        <v>1488000</v>
      </c>
      <c r="P24" s="54"/>
      <c r="Q24" s="5"/>
      <c r="R24" s="5"/>
      <c r="S24" s="5"/>
      <c r="T24" s="5"/>
      <c r="U24" s="5"/>
      <c r="V24" s="5"/>
      <c r="W24" s="5"/>
      <c r="X24" s="5"/>
      <c r="Y24" s="5"/>
      <c r="Z24" s="5"/>
      <c r="AA24" s="5"/>
      <c r="AC24" s="5"/>
      <c r="AD24" s="5"/>
      <c r="AE24" s="5"/>
      <c r="AF24" s="5"/>
      <c r="AG24" s="5"/>
      <c r="AH24" s="5"/>
      <c r="AI24" s="5"/>
      <c r="AJ24" s="5"/>
      <c r="AK24" s="5"/>
      <c r="AL24" s="5"/>
      <c r="AM24" s="5"/>
      <c r="AN24" s="5"/>
      <c r="AO24" s="5"/>
      <c r="AP24" s="5"/>
      <c r="AQ24" s="5"/>
    </row>
    <row r="25" spans="2:43" s="4" customFormat="1" x14ac:dyDescent="0.35">
      <c r="B25" s="45" t="s">
        <v>18</v>
      </c>
      <c r="C25" s="56"/>
      <c r="D25" s="56"/>
      <c r="E25" s="56"/>
      <c r="F25" s="56"/>
      <c r="G25" s="56"/>
      <c r="H25" s="56"/>
      <c r="I25" s="56"/>
      <c r="J25" s="56"/>
      <c r="K25" s="56"/>
      <c r="L25" s="56"/>
      <c r="M25" s="56"/>
      <c r="N25" s="56"/>
      <c r="O25" s="33"/>
    </row>
    <row r="26" spans="2:43" s="58" customFormat="1" x14ac:dyDescent="0.35">
      <c r="B26" s="45" t="s">
        <v>23</v>
      </c>
      <c r="C26" s="33"/>
      <c r="D26" s="33"/>
      <c r="E26" s="33"/>
      <c r="F26" s="33"/>
      <c r="G26" s="33"/>
      <c r="H26" s="33"/>
      <c r="I26" s="33"/>
      <c r="J26" s="25"/>
      <c r="K26" s="25"/>
      <c r="L26" s="25"/>
      <c r="M26" s="57"/>
      <c r="N26" s="57"/>
      <c r="O26" s="33"/>
    </row>
    <row r="27" spans="2:43" s="58" customFormat="1" x14ac:dyDescent="0.35">
      <c r="B27" s="45" t="s">
        <v>24</v>
      </c>
      <c r="C27" s="33"/>
      <c r="D27" s="33"/>
      <c r="E27" s="33"/>
      <c r="F27" s="33"/>
      <c r="G27" s="33"/>
      <c r="H27" s="33"/>
      <c r="I27" s="33"/>
      <c r="J27" s="25"/>
      <c r="K27" s="57"/>
      <c r="L27" s="33"/>
      <c r="M27" s="33"/>
      <c r="N27" s="33"/>
      <c r="O27" s="33"/>
    </row>
    <row r="28" spans="2:43" s="4" customFormat="1" ht="5.25" customHeight="1" x14ac:dyDescent="0.35">
      <c r="B28" s="24"/>
      <c r="C28" s="33"/>
      <c r="D28" s="33"/>
      <c r="E28" s="33"/>
      <c r="F28" s="33"/>
      <c r="G28" s="33"/>
      <c r="H28" s="33"/>
      <c r="I28" s="33"/>
      <c r="J28" s="33"/>
      <c r="K28" s="33"/>
      <c r="L28" s="33"/>
      <c r="M28" s="33"/>
      <c r="N28" s="33"/>
      <c r="O28" s="33"/>
    </row>
    <row r="29" spans="2:43" s="4" customFormat="1" ht="15" customHeight="1" x14ac:dyDescent="0.35">
      <c r="B29" s="108" t="s">
        <v>67</v>
      </c>
      <c r="C29" s="108"/>
      <c r="D29" s="108"/>
      <c r="E29" s="108"/>
      <c r="F29" s="108"/>
      <c r="G29" s="108"/>
      <c r="H29" s="108"/>
      <c r="I29" s="108"/>
      <c r="J29" s="108"/>
      <c r="K29" s="108"/>
      <c r="L29" s="108"/>
      <c r="M29" s="108"/>
      <c r="N29" s="108"/>
      <c r="O29" s="108"/>
    </row>
    <row r="30" spans="2:43" s="4" customFormat="1" ht="6.75" customHeight="1" thickBot="1" x14ac:dyDescent="0.4">
      <c r="B30" s="32"/>
      <c r="C30" s="32"/>
      <c r="D30" s="32"/>
      <c r="E30" s="32"/>
      <c r="F30" s="32"/>
      <c r="G30" s="32"/>
      <c r="H30" s="32"/>
      <c r="I30" s="32"/>
      <c r="J30" s="32"/>
      <c r="K30" s="32"/>
      <c r="L30" s="32"/>
      <c r="M30" s="32"/>
      <c r="N30" s="32"/>
      <c r="O30" s="33"/>
    </row>
    <row r="31" spans="2:43" s="4" customFormat="1" x14ac:dyDescent="0.35">
      <c r="B31" s="34" t="s">
        <v>25</v>
      </c>
      <c r="C31" s="35" t="s">
        <v>1</v>
      </c>
      <c r="D31" s="35" t="s">
        <v>2</v>
      </c>
      <c r="E31" s="35" t="s">
        <v>3</v>
      </c>
      <c r="F31" s="35" t="s">
        <v>4</v>
      </c>
      <c r="G31" s="35" t="s">
        <v>5</v>
      </c>
      <c r="H31" s="35" t="s">
        <v>6</v>
      </c>
      <c r="I31" s="35" t="s">
        <v>7</v>
      </c>
      <c r="J31" s="35" t="s">
        <v>8</v>
      </c>
      <c r="K31" s="35" t="s">
        <v>9</v>
      </c>
      <c r="L31" s="35" t="s">
        <v>10</v>
      </c>
      <c r="M31" s="35" t="s">
        <v>11</v>
      </c>
      <c r="N31" s="35" t="s">
        <v>12</v>
      </c>
      <c r="O31" s="36" t="s">
        <v>13</v>
      </c>
      <c r="Q31" s="16"/>
    </row>
    <row r="32" spans="2:43" x14ac:dyDescent="0.35">
      <c r="B32" s="37" t="s">
        <v>26</v>
      </c>
      <c r="C32" s="39">
        <v>0</v>
      </c>
      <c r="D32" s="106">
        <v>0</v>
      </c>
      <c r="E32" s="106">
        <v>0</v>
      </c>
      <c r="F32" s="106">
        <v>0</v>
      </c>
      <c r="G32" s="39">
        <v>0</v>
      </c>
      <c r="H32" s="39">
        <v>0</v>
      </c>
      <c r="I32" s="39">
        <v>0</v>
      </c>
      <c r="J32" s="39">
        <v>0</v>
      </c>
      <c r="K32" s="39"/>
      <c r="L32" s="39"/>
      <c r="M32" s="59"/>
      <c r="N32" s="60"/>
      <c r="O32" s="41">
        <f>SUM(C32:N32)</f>
        <v>0</v>
      </c>
      <c r="P32" s="19"/>
      <c r="Q32" s="16"/>
    </row>
    <row r="33" spans="2:16" ht="15.75" thickBot="1" x14ac:dyDescent="0.4">
      <c r="B33" s="43" t="s">
        <v>13</v>
      </c>
      <c r="C33" s="61">
        <f t="shared" ref="C33:N33" si="4">SUM(C32:C32)</f>
        <v>0</v>
      </c>
      <c r="D33" s="61">
        <f t="shared" si="4"/>
        <v>0</v>
      </c>
      <c r="E33" s="61">
        <f t="shared" si="4"/>
        <v>0</v>
      </c>
      <c r="F33" s="61">
        <f t="shared" si="4"/>
        <v>0</v>
      </c>
      <c r="G33" s="61">
        <f t="shared" si="4"/>
        <v>0</v>
      </c>
      <c r="H33" s="61">
        <f t="shared" si="4"/>
        <v>0</v>
      </c>
      <c r="I33" s="61">
        <f t="shared" si="4"/>
        <v>0</v>
      </c>
      <c r="J33" s="61">
        <f t="shared" si="4"/>
        <v>0</v>
      </c>
      <c r="K33" s="61">
        <f t="shared" si="4"/>
        <v>0</v>
      </c>
      <c r="L33" s="61">
        <f t="shared" si="4"/>
        <v>0</v>
      </c>
      <c r="M33" s="61">
        <f t="shared" si="4"/>
        <v>0</v>
      </c>
      <c r="N33" s="61">
        <f t="shared" si="4"/>
        <v>0</v>
      </c>
      <c r="O33" s="41">
        <f>SUM(C33:N33)</f>
        <v>0</v>
      </c>
    </row>
    <row r="34" spans="2:16" s="4" customFormat="1" x14ac:dyDescent="0.35">
      <c r="B34" s="45" t="s">
        <v>19</v>
      </c>
      <c r="C34" s="42"/>
      <c r="D34" s="42"/>
      <c r="E34" s="42"/>
      <c r="F34" s="42"/>
      <c r="G34" s="42"/>
      <c r="H34" s="42"/>
      <c r="I34" s="42"/>
      <c r="J34" s="42"/>
      <c r="K34" s="42"/>
      <c r="L34" s="42"/>
      <c r="M34" s="42"/>
      <c r="N34" s="42"/>
      <c r="O34" s="42"/>
    </row>
    <row r="35" spans="2:16" s="4" customFormat="1" x14ac:dyDescent="0.35">
      <c r="B35" s="45" t="s">
        <v>18</v>
      </c>
      <c r="C35" s="42"/>
      <c r="D35" s="42"/>
      <c r="E35" s="42"/>
      <c r="F35" s="42"/>
      <c r="G35" s="42"/>
      <c r="H35" s="42"/>
      <c r="I35" s="42"/>
      <c r="J35" s="42"/>
      <c r="K35" s="42"/>
      <c r="L35" s="42"/>
      <c r="M35" s="42"/>
      <c r="N35" s="42"/>
      <c r="O35" s="42"/>
    </row>
    <row r="36" spans="2:16" s="4" customFormat="1" ht="15" customHeight="1" x14ac:dyDescent="0.35">
      <c r="B36" s="108" t="s">
        <v>68</v>
      </c>
      <c r="C36" s="108"/>
      <c r="D36" s="108"/>
      <c r="E36" s="108"/>
      <c r="F36" s="108"/>
      <c r="G36" s="108"/>
      <c r="H36" s="108"/>
      <c r="I36" s="108"/>
      <c r="J36" s="108"/>
      <c r="K36" s="108"/>
      <c r="L36" s="108"/>
      <c r="M36" s="108"/>
      <c r="N36" s="108"/>
      <c r="O36" s="108"/>
    </row>
    <row r="37" spans="2:16" s="4" customFormat="1" ht="4.5" customHeight="1" thickBot="1" x14ac:dyDescent="0.4">
      <c r="B37" s="33"/>
      <c r="C37" s="33"/>
      <c r="D37" s="33"/>
      <c r="E37" s="33"/>
      <c r="F37" s="33"/>
      <c r="G37" s="33"/>
      <c r="H37" s="33"/>
      <c r="I37" s="33"/>
      <c r="J37" s="33"/>
      <c r="K37" s="33"/>
      <c r="L37" s="33"/>
      <c r="M37" s="33"/>
      <c r="N37" s="33"/>
      <c r="O37" s="33"/>
    </row>
    <row r="38" spans="2:16" s="4" customFormat="1" x14ac:dyDescent="0.35">
      <c r="B38" s="34" t="s">
        <v>25</v>
      </c>
      <c r="C38" s="35" t="s">
        <v>1</v>
      </c>
      <c r="D38" s="35" t="s">
        <v>2</v>
      </c>
      <c r="E38" s="35" t="s">
        <v>3</v>
      </c>
      <c r="F38" s="35" t="s">
        <v>4</v>
      </c>
      <c r="G38" s="35" t="s">
        <v>5</v>
      </c>
      <c r="H38" s="35" t="s">
        <v>6</v>
      </c>
      <c r="I38" s="35" t="s">
        <v>7</v>
      </c>
      <c r="J38" s="35" t="s">
        <v>8</v>
      </c>
      <c r="K38" s="35" t="s">
        <v>9</v>
      </c>
      <c r="L38" s="35" t="s">
        <v>10</v>
      </c>
      <c r="M38" s="35" t="s">
        <v>11</v>
      </c>
      <c r="N38" s="35" t="s">
        <v>12</v>
      </c>
      <c r="O38" s="36" t="s">
        <v>13</v>
      </c>
    </row>
    <row r="39" spans="2:16" s="5" customFormat="1" ht="14.25" customHeight="1" x14ac:dyDescent="0.35">
      <c r="B39" s="1" t="s">
        <v>27</v>
      </c>
      <c r="C39" s="62">
        <v>0</v>
      </c>
      <c r="D39" s="62">
        <v>623</v>
      </c>
      <c r="E39" s="62">
        <v>0</v>
      </c>
      <c r="F39" s="62">
        <v>2782</v>
      </c>
      <c r="G39" s="62">
        <v>0</v>
      </c>
      <c r="H39" s="62">
        <v>0</v>
      </c>
      <c r="I39" s="62">
        <v>0</v>
      </c>
      <c r="J39" s="62">
        <v>0</v>
      </c>
      <c r="K39" s="62"/>
      <c r="L39" s="62"/>
      <c r="M39" s="63"/>
      <c r="N39" s="63"/>
      <c r="O39" s="64">
        <f>SUM(C39:N39)</f>
        <v>3405</v>
      </c>
      <c r="P39" s="65"/>
    </row>
    <row r="40" spans="2:16" s="5" customFormat="1" ht="14.25" customHeight="1" x14ac:dyDescent="0.35">
      <c r="B40" s="1" t="s">
        <v>28</v>
      </c>
      <c r="C40" s="62">
        <v>0</v>
      </c>
      <c r="D40" s="62">
        <v>0</v>
      </c>
      <c r="E40" s="62">
        <v>0</v>
      </c>
      <c r="F40" s="62">
        <v>0</v>
      </c>
      <c r="G40" s="62">
        <v>0</v>
      </c>
      <c r="H40" s="62">
        <v>0</v>
      </c>
      <c r="I40" s="62">
        <v>0</v>
      </c>
      <c r="J40" s="62">
        <v>3900</v>
      </c>
      <c r="K40" s="62"/>
      <c r="L40" s="62"/>
      <c r="M40" s="63"/>
      <c r="N40" s="63"/>
      <c r="O40" s="64">
        <f>SUM(C40:N40)</f>
        <v>3900</v>
      </c>
    </row>
    <row r="41" spans="2:16" s="5" customFormat="1" x14ac:dyDescent="0.35">
      <c r="B41" s="1" t="s">
        <v>44</v>
      </c>
      <c r="C41" s="62">
        <v>0</v>
      </c>
      <c r="D41" s="62">
        <v>0</v>
      </c>
      <c r="E41" s="62">
        <v>0</v>
      </c>
      <c r="F41" s="62">
        <v>0</v>
      </c>
      <c r="G41" s="62">
        <v>0</v>
      </c>
      <c r="H41" s="62">
        <v>0</v>
      </c>
      <c r="I41" s="62">
        <v>0</v>
      </c>
      <c r="J41" s="62">
        <v>0</v>
      </c>
      <c r="K41" s="62"/>
      <c r="L41" s="62"/>
      <c r="M41" s="63"/>
      <c r="N41" s="63"/>
      <c r="O41" s="64">
        <f t="shared" ref="O41:O54" si="5">SUM(C41:N41)</f>
        <v>0</v>
      </c>
    </row>
    <row r="42" spans="2:16" s="67" customFormat="1" ht="17.25" x14ac:dyDescent="0.4">
      <c r="B42" s="66" t="s">
        <v>45</v>
      </c>
      <c r="C42" s="39">
        <v>21215</v>
      </c>
      <c r="D42" s="39">
        <v>0</v>
      </c>
      <c r="E42" s="39">
        <v>28557</v>
      </c>
      <c r="F42" s="39">
        <v>86762</v>
      </c>
      <c r="G42" s="39">
        <v>52726</v>
      </c>
      <c r="H42" s="39">
        <v>101747</v>
      </c>
      <c r="I42" s="39">
        <v>167597</v>
      </c>
      <c r="J42" s="39">
        <v>130125</v>
      </c>
      <c r="K42" s="62"/>
      <c r="L42" s="62"/>
      <c r="M42" s="60"/>
      <c r="N42" s="60"/>
      <c r="O42" s="64">
        <f t="shared" si="5"/>
        <v>588729</v>
      </c>
    </row>
    <row r="43" spans="2:16" s="3" customFormat="1" ht="17.25" x14ac:dyDescent="0.4">
      <c r="B43" s="66" t="s">
        <v>46</v>
      </c>
      <c r="C43" s="39">
        <v>0</v>
      </c>
      <c r="D43" s="39">
        <v>0</v>
      </c>
      <c r="E43" s="39">
        <v>19242</v>
      </c>
      <c r="F43" s="39">
        <v>0</v>
      </c>
      <c r="G43" s="39">
        <v>0</v>
      </c>
      <c r="H43" s="39">
        <v>0</v>
      </c>
      <c r="I43" s="39">
        <v>5460</v>
      </c>
      <c r="J43" s="39">
        <v>0</v>
      </c>
      <c r="K43" s="62"/>
      <c r="L43" s="62"/>
      <c r="M43" s="63"/>
      <c r="N43" s="63"/>
      <c r="O43" s="64">
        <f t="shared" si="5"/>
        <v>24702</v>
      </c>
    </row>
    <row r="44" spans="2:16" s="3" customFormat="1" ht="17.25" x14ac:dyDescent="0.4">
      <c r="B44" s="66" t="s">
        <v>47</v>
      </c>
      <c r="C44" s="39">
        <v>0</v>
      </c>
      <c r="D44" s="39">
        <v>0</v>
      </c>
      <c r="E44" s="39">
        <v>0</v>
      </c>
      <c r="F44" s="39">
        <v>0</v>
      </c>
      <c r="G44" s="39">
        <v>0</v>
      </c>
      <c r="H44" s="39">
        <v>0</v>
      </c>
      <c r="I44" s="39">
        <v>0</v>
      </c>
      <c r="J44" s="39">
        <v>0</v>
      </c>
      <c r="K44" s="62"/>
      <c r="L44" s="62"/>
      <c r="M44" s="63"/>
      <c r="N44" s="63"/>
      <c r="O44" s="64">
        <f t="shared" si="5"/>
        <v>0</v>
      </c>
    </row>
    <row r="45" spans="2:16" s="3" customFormat="1" ht="17.25" x14ac:dyDescent="0.4">
      <c r="B45" s="68" t="s">
        <v>43</v>
      </c>
      <c r="C45" s="69">
        <v>0</v>
      </c>
      <c r="D45" s="69">
        <v>0</v>
      </c>
      <c r="E45" s="69">
        <v>0</v>
      </c>
      <c r="F45" s="69">
        <v>0</v>
      </c>
      <c r="G45" s="69">
        <v>0</v>
      </c>
      <c r="H45" s="69">
        <v>0</v>
      </c>
      <c r="I45" s="69">
        <v>0</v>
      </c>
      <c r="J45" s="69">
        <v>0</v>
      </c>
      <c r="K45" s="62"/>
      <c r="L45" s="62"/>
      <c r="M45" s="63"/>
      <c r="N45" s="63"/>
      <c r="O45" s="64">
        <f t="shared" si="5"/>
        <v>0</v>
      </c>
    </row>
    <row r="46" spans="2:16" s="3" customFormat="1" ht="17.25" x14ac:dyDescent="0.4">
      <c r="B46" s="70" t="s">
        <v>41</v>
      </c>
      <c r="C46" s="69">
        <v>0</v>
      </c>
      <c r="D46" s="69">
        <v>0</v>
      </c>
      <c r="E46" s="69">
        <v>0</v>
      </c>
      <c r="F46" s="69">
        <v>0</v>
      </c>
      <c r="G46" s="69">
        <v>0</v>
      </c>
      <c r="H46" s="69">
        <v>0</v>
      </c>
      <c r="I46" s="69">
        <v>0</v>
      </c>
      <c r="J46" s="69">
        <v>0</v>
      </c>
      <c r="K46" s="62"/>
      <c r="L46" s="62"/>
      <c r="M46" s="63"/>
      <c r="N46" s="63"/>
      <c r="O46" s="64">
        <f t="shared" si="5"/>
        <v>0</v>
      </c>
    </row>
    <row r="47" spans="2:16" s="3" customFormat="1" ht="17.25" x14ac:dyDescent="0.4">
      <c r="B47" s="70" t="s">
        <v>42</v>
      </c>
      <c r="C47" s="69">
        <v>0</v>
      </c>
      <c r="D47" s="69">
        <v>0</v>
      </c>
      <c r="E47" s="69">
        <v>0</v>
      </c>
      <c r="F47" s="69">
        <v>0</v>
      </c>
      <c r="G47" s="69">
        <v>0</v>
      </c>
      <c r="H47" s="69">
        <v>0</v>
      </c>
      <c r="I47" s="69">
        <v>0</v>
      </c>
      <c r="J47" s="69">
        <v>0</v>
      </c>
      <c r="K47" s="62"/>
      <c r="L47" s="62"/>
      <c r="M47" s="63"/>
      <c r="N47" s="63"/>
      <c r="O47" s="64">
        <f t="shared" si="5"/>
        <v>0</v>
      </c>
    </row>
    <row r="48" spans="2:16" s="4" customFormat="1" x14ac:dyDescent="0.35">
      <c r="B48" s="71" t="s">
        <v>29</v>
      </c>
      <c r="C48" s="69">
        <v>0</v>
      </c>
      <c r="D48" s="69">
        <v>0</v>
      </c>
      <c r="E48" s="69">
        <v>0</v>
      </c>
      <c r="F48" s="69">
        <v>541</v>
      </c>
      <c r="G48" s="69">
        <v>0</v>
      </c>
      <c r="H48" s="69">
        <v>0</v>
      </c>
      <c r="I48" s="69">
        <v>0</v>
      </c>
      <c r="J48" s="69">
        <v>0</v>
      </c>
      <c r="K48" s="62"/>
      <c r="L48" s="62"/>
      <c r="M48" s="63"/>
      <c r="N48" s="63"/>
      <c r="O48" s="64">
        <f t="shared" si="5"/>
        <v>541</v>
      </c>
    </row>
    <row r="49" spans="2:17" s="5" customFormat="1" ht="14.25" customHeight="1" x14ac:dyDescent="0.35">
      <c r="B49" s="68" t="s">
        <v>30</v>
      </c>
      <c r="C49" s="62">
        <v>0</v>
      </c>
      <c r="D49" s="62">
        <v>0</v>
      </c>
      <c r="E49" s="62">
        <v>0</v>
      </c>
      <c r="F49" s="62">
        <v>34</v>
      </c>
      <c r="G49" s="62">
        <v>0</v>
      </c>
      <c r="H49" s="62">
        <v>0</v>
      </c>
      <c r="I49" s="62">
        <v>0</v>
      </c>
      <c r="J49" s="62">
        <v>0</v>
      </c>
      <c r="K49" s="62"/>
      <c r="L49" s="62"/>
      <c r="M49" s="63"/>
      <c r="N49" s="63"/>
      <c r="O49" s="64">
        <f t="shared" si="5"/>
        <v>34</v>
      </c>
    </row>
    <row r="50" spans="2:17" s="4" customFormat="1" ht="14.25" customHeight="1" x14ac:dyDescent="0.35">
      <c r="B50" s="72" t="s">
        <v>31</v>
      </c>
      <c r="C50" s="73">
        <f>SUM(C51:C53)</f>
        <v>31958</v>
      </c>
      <c r="D50" s="73">
        <f t="shared" ref="D50:E50" si="6">SUM(D51:D53)</f>
        <v>16363</v>
      </c>
      <c r="E50" s="73">
        <f t="shared" si="6"/>
        <v>46149</v>
      </c>
      <c r="F50" s="73">
        <f t="shared" ref="F50:N50" si="7">SUM(F51:F53)</f>
        <v>44270</v>
      </c>
      <c r="G50" s="73">
        <f t="shared" si="7"/>
        <v>50478</v>
      </c>
      <c r="H50" s="73">
        <f t="shared" si="7"/>
        <v>32899</v>
      </c>
      <c r="I50" s="73">
        <f t="shared" si="7"/>
        <v>46960</v>
      </c>
      <c r="J50" s="73">
        <f t="shared" si="7"/>
        <v>65724</v>
      </c>
      <c r="K50" s="73">
        <f t="shared" si="7"/>
        <v>0</v>
      </c>
      <c r="L50" s="73">
        <f t="shared" si="7"/>
        <v>0</v>
      </c>
      <c r="M50" s="73">
        <f t="shared" si="7"/>
        <v>0</v>
      </c>
      <c r="N50" s="73">
        <f t="shared" si="7"/>
        <v>0</v>
      </c>
      <c r="O50" s="64">
        <f t="shared" si="5"/>
        <v>334801</v>
      </c>
    </row>
    <row r="51" spans="2:17" s="4" customFormat="1" ht="14.25" customHeight="1" x14ac:dyDescent="0.35">
      <c r="B51" s="74" t="s">
        <v>37</v>
      </c>
      <c r="C51" s="75">
        <v>0</v>
      </c>
      <c r="D51" s="75">
        <v>0</v>
      </c>
      <c r="E51" s="75">
        <v>0</v>
      </c>
      <c r="F51" s="75">
        <v>0</v>
      </c>
      <c r="G51" s="75">
        <v>0</v>
      </c>
      <c r="H51" s="75">
        <v>0</v>
      </c>
      <c r="I51" s="75">
        <v>0</v>
      </c>
      <c r="J51" s="75">
        <v>0</v>
      </c>
      <c r="K51" s="39"/>
      <c r="L51" s="39"/>
      <c r="M51" s="60"/>
      <c r="N51" s="60"/>
      <c r="O51" s="64">
        <f t="shared" si="5"/>
        <v>0</v>
      </c>
      <c r="P51" s="65"/>
      <c r="Q51" s="16"/>
    </row>
    <row r="52" spans="2:17" s="4" customFormat="1" ht="14.25" customHeight="1" x14ac:dyDescent="0.35">
      <c r="B52" s="74" t="s">
        <v>50</v>
      </c>
      <c r="C52" s="39">
        <v>31958</v>
      </c>
      <c r="D52" s="39">
        <v>16363</v>
      </c>
      <c r="E52" s="39">
        <v>46149</v>
      </c>
      <c r="F52" s="39">
        <v>44270</v>
      </c>
      <c r="G52" s="39">
        <v>50478</v>
      </c>
      <c r="H52" s="39">
        <v>32899</v>
      </c>
      <c r="I52" s="39">
        <v>46960</v>
      </c>
      <c r="J52" s="39">
        <v>65724</v>
      </c>
      <c r="K52" s="39"/>
      <c r="L52" s="39"/>
      <c r="M52" s="60"/>
      <c r="N52" s="60"/>
      <c r="O52" s="64">
        <f t="shared" si="5"/>
        <v>334801</v>
      </c>
      <c r="P52" s="65"/>
      <c r="Q52" s="16"/>
    </row>
    <row r="53" spans="2:17" s="4" customFormat="1" ht="14.25" customHeight="1" x14ac:dyDescent="0.35">
      <c r="B53" s="74" t="s">
        <v>49</v>
      </c>
      <c r="C53" s="75">
        <v>0</v>
      </c>
      <c r="D53" s="75">
        <v>0</v>
      </c>
      <c r="E53" s="75">
        <v>0</v>
      </c>
      <c r="F53" s="75">
        <v>0</v>
      </c>
      <c r="G53" s="75">
        <v>0</v>
      </c>
      <c r="H53" s="75">
        <v>0</v>
      </c>
      <c r="I53" s="75">
        <v>0</v>
      </c>
      <c r="J53" s="75">
        <v>0</v>
      </c>
      <c r="K53" s="39"/>
      <c r="L53" s="39"/>
      <c r="M53" s="60"/>
      <c r="N53" s="60"/>
      <c r="O53" s="64">
        <f t="shared" si="5"/>
        <v>0</v>
      </c>
    </row>
    <row r="54" spans="2:17" s="4" customFormat="1" ht="15" customHeight="1" thickBot="1" x14ac:dyDescent="0.4">
      <c r="B54" s="43" t="s">
        <v>13</v>
      </c>
      <c r="C54" s="61">
        <f>C39+C40+C41+C42+C43+C44+C45+C46+C47+C48+C50</f>
        <v>53173</v>
      </c>
      <c r="D54" s="61">
        <f t="shared" ref="D54:J54" si="8">D39+D40+D41+D42+D43+D44+D45+D46+D47+D48+D50</f>
        <v>16986</v>
      </c>
      <c r="E54" s="76">
        <f>E39+E40+E41+E42+E43+E44+E45+E46+E47+E48+E50</f>
        <v>93948</v>
      </c>
      <c r="F54" s="61">
        <f t="shared" si="8"/>
        <v>134355</v>
      </c>
      <c r="G54" s="61">
        <f>G39+G40+G41+G42+G43+G44+G45+G46+G47+G48+G50</f>
        <v>103204</v>
      </c>
      <c r="H54" s="61">
        <f t="shared" si="8"/>
        <v>134646</v>
      </c>
      <c r="I54" s="61">
        <f t="shared" si="8"/>
        <v>220017</v>
      </c>
      <c r="J54" s="61">
        <f t="shared" si="8"/>
        <v>199749</v>
      </c>
      <c r="K54" s="61">
        <f>K39+K40+K41+K42+K43+K44+K45+K46+K47+K48+K50</f>
        <v>0</v>
      </c>
      <c r="L54" s="61">
        <f t="shared" ref="L54:N54" si="9">L39+L40+L41+L42+L43+L44+L45+L46+L47+L48+L50</f>
        <v>0</v>
      </c>
      <c r="M54" s="61">
        <f t="shared" si="9"/>
        <v>0</v>
      </c>
      <c r="N54" s="61">
        <f t="shared" si="9"/>
        <v>0</v>
      </c>
      <c r="O54" s="64">
        <f t="shared" si="5"/>
        <v>956078</v>
      </c>
      <c r="P54" s="5"/>
    </row>
    <row r="55" spans="2:17" s="4" customFormat="1" x14ac:dyDescent="0.35">
      <c r="B55" s="45" t="s">
        <v>19</v>
      </c>
      <c r="C55" s="77"/>
      <c r="D55" s="77"/>
      <c r="E55" s="77"/>
      <c r="F55" s="77"/>
      <c r="G55" s="77"/>
      <c r="H55" s="77"/>
      <c r="I55" s="77"/>
      <c r="J55" s="77"/>
      <c r="K55" s="77"/>
      <c r="L55" s="77"/>
      <c r="M55" s="77"/>
      <c r="N55" s="77"/>
      <c r="O55" s="42"/>
    </row>
    <row r="56" spans="2:17" s="4" customFormat="1" ht="5.25" customHeight="1" x14ac:dyDescent="0.35">
      <c r="B56" s="45"/>
      <c r="C56" s="78"/>
      <c r="D56" s="78"/>
      <c r="E56" s="78"/>
      <c r="F56" s="78"/>
      <c r="G56" s="78"/>
      <c r="H56" s="78"/>
      <c r="I56" s="78"/>
      <c r="J56" s="78"/>
      <c r="K56" s="78"/>
      <c r="L56" s="78"/>
      <c r="M56" s="78"/>
      <c r="N56" s="78"/>
      <c r="O56" s="42"/>
    </row>
    <row r="57" spans="2:17" s="4" customFormat="1" ht="15" customHeight="1" x14ac:dyDescent="0.35">
      <c r="B57" s="108" t="s">
        <v>69</v>
      </c>
      <c r="C57" s="108"/>
      <c r="D57" s="108"/>
      <c r="E57" s="108"/>
      <c r="F57" s="108"/>
      <c r="G57" s="108"/>
      <c r="H57" s="108"/>
      <c r="I57" s="108"/>
      <c r="J57" s="108"/>
      <c r="K57" s="108"/>
      <c r="L57" s="108"/>
      <c r="M57" s="108"/>
      <c r="N57" s="108"/>
      <c r="O57" s="108"/>
    </row>
    <row r="58" spans="2:17" s="4" customFormat="1" ht="4.5" customHeight="1" thickBot="1" x14ac:dyDescent="0.4">
      <c r="B58" s="32"/>
      <c r="C58" s="32"/>
      <c r="D58" s="32"/>
      <c r="E58" s="32"/>
      <c r="F58" s="32"/>
      <c r="G58" s="32"/>
      <c r="H58" s="32"/>
      <c r="I58" s="32"/>
      <c r="J58" s="32"/>
      <c r="K58" s="32"/>
      <c r="L58" s="32"/>
      <c r="M58" s="32"/>
      <c r="N58" s="32"/>
      <c r="O58" s="33"/>
    </row>
    <row r="59" spans="2:17" s="4" customFormat="1" x14ac:dyDescent="0.35">
      <c r="B59" s="34" t="s">
        <v>25</v>
      </c>
      <c r="C59" s="35" t="s">
        <v>1</v>
      </c>
      <c r="D59" s="35" t="s">
        <v>2</v>
      </c>
      <c r="E59" s="35" t="s">
        <v>3</v>
      </c>
      <c r="F59" s="35" t="s">
        <v>4</v>
      </c>
      <c r="G59" s="35" t="s">
        <v>5</v>
      </c>
      <c r="H59" s="35" t="s">
        <v>6</v>
      </c>
      <c r="I59" s="35" t="s">
        <v>7</v>
      </c>
      <c r="J59" s="35" t="s">
        <v>8</v>
      </c>
      <c r="K59" s="35" t="s">
        <v>9</v>
      </c>
      <c r="L59" s="35" t="s">
        <v>10</v>
      </c>
      <c r="M59" s="35" t="s">
        <v>11</v>
      </c>
      <c r="N59" s="35" t="s">
        <v>12</v>
      </c>
      <c r="O59" s="36" t="s">
        <v>13</v>
      </c>
    </row>
    <row r="60" spans="2:17" s="4" customFormat="1" x14ac:dyDescent="0.35">
      <c r="B60" s="68" t="s">
        <v>32</v>
      </c>
      <c r="C60" s="39">
        <v>109</v>
      </c>
      <c r="D60" s="39">
        <v>36</v>
      </c>
      <c r="E60" s="39">
        <v>17</v>
      </c>
      <c r="F60" s="39">
        <v>22</v>
      </c>
      <c r="G60" s="39">
        <v>69</v>
      </c>
      <c r="H60" s="39">
        <v>55</v>
      </c>
      <c r="I60" s="39">
        <v>242</v>
      </c>
      <c r="J60" s="39">
        <v>390</v>
      </c>
      <c r="K60" s="39"/>
      <c r="L60" s="39"/>
      <c r="M60" s="60"/>
      <c r="N60" s="60"/>
      <c r="O60" s="64">
        <f t="shared" ref="O60:O73" si="10">SUM(C60:N60)</f>
        <v>940</v>
      </c>
      <c r="P60" s="65"/>
    </row>
    <row r="61" spans="2:17" s="4" customFormat="1" x14ac:dyDescent="0.35">
      <c r="B61" s="68" t="s">
        <v>33</v>
      </c>
      <c r="C61" s="39">
        <v>224</v>
      </c>
      <c r="D61" s="39">
        <v>29</v>
      </c>
      <c r="E61" s="39">
        <v>21</v>
      </c>
      <c r="F61" s="39">
        <v>33</v>
      </c>
      <c r="G61" s="39">
        <v>40</v>
      </c>
      <c r="H61" s="39">
        <v>53</v>
      </c>
      <c r="I61" s="39">
        <v>1600</v>
      </c>
      <c r="J61" s="39">
        <v>2252</v>
      </c>
      <c r="K61" s="39"/>
      <c r="L61" s="39"/>
      <c r="M61" s="60"/>
      <c r="N61" s="60"/>
      <c r="O61" s="64">
        <f t="shared" si="10"/>
        <v>4252</v>
      </c>
      <c r="P61" s="65"/>
    </row>
    <row r="62" spans="2:17" s="4" customFormat="1" x14ac:dyDescent="0.35">
      <c r="B62" s="66" t="s">
        <v>46</v>
      </c>
      <c r="C62" s="69">
        <v>0</v>
      </c>
      <c r="D62" s="69">
        <v>0</v>
      </c>
      <c r="E62" s="69">
        <v>0</v>
      </c>
      <c r="F62" s="69">
        <v>0</v>
      </c>
      <c r="G62" s="69">
        <v>0</v>
      </c>
      <c r="H62" s="69">
        <v>0</v>
      </c>
      <c r="I62" s="69">
        <v>0</v>
      </c>
      <c r="J62" s="69">
        <v>0</v>
      </c>
      <c r="K62" s="69"/>
      <c r="L62" s="69"/>
      <c r="M62" s="69"/>
      <c r="N62" s="69"/>
      <c r="O62" s="64">
        <f>SUM(C62:N62)</f>
        <v>0</v>
      </c>
    </row>
    <row r="63" spans="2:17" s="4" customFormat="1" x14ac:dyDescent="0.35">
      <c r="B63" s="79" t="s">
        <v>52</v>
      </c>
      <c r="C63" s="69">
        <v>0</v>
      </c>
      <c r="D63" s="69">
        <v>0</v>
      </c>
      <c r="E63" s="69">
        <v>0</v>
      </c>
      <c r="F63" s="69">
        <v>0</v>
      </c>
      <c r="G63" s="69">
        <v>0</v>
      </c>
      <c r="H63" s="69">
        <v>0</v>
      </c>
      <c r="I63" s="69">
        <v>0</v>
      </c>
      <c r="J63" s="69">
        <v>0</v>
      </c>
      <c r="K63" s="69"/>
      <c r="L63" s="69"/>
      <c r="M63" s="69"/>
      <c r="N63" s="69"/>
      <c r="O63" s="64">
        <f t="shared" si="10"/>
        <v>0</v>
      </c>
    </row>
    <row r="64" spans="2:17" s="5" customFormat="1" x14ac:dyDescent="0.35">
      <c r="B64" s="70" t="s">
        <v>41</v>
      </c>
      <c r="C64" s="80">
        <v>0</v>
      </c>
      <c r="D64" s="80">
        <v>152</v>
      </c>
      <c r="E64" s="80">
        <v>158</v>
      </c>
      <c r="F64" s="80">
        <v>0</v>
      </c>
      <c r="G64" s="80">
        <v>0</v>
      </c>
      <c r="H64" s="80">
        <v>140</v>
      </c>
      <c r="I64" s="80">
        <v>80</v>
      </c>
      <c r="J64" s="80">
        <v>470</v>
      </c>
      <c r="K64" s="69"/>
      <c r="L64" s="69"/>
      <c r="M64" s="69"/>
      <c r="N64" s="69"/>
      <c r="O64" s="64">
        <f t="shared" ref="O64" si="11">SUM(C64:N64)</f>
        <v>1000</v>
      </c>
    </row>
    <row r="65" spans="2:21" s="5" customFormat="1" x14ac:dyDescent="0.35">
      <c r="B65" s="70" t="s">
        <v>42</v>
      </c>
      <c r="C65" s="80">
        <v>0</v>
      </c>
      <c r="D65" s="80">
        <v>0</v>
      </c>
      <c r="E65" s="80">
        <v>0</v>
      </c>
      <c r="F65" s="80">
        <v>0</v>
      </c>
      <c r="G65" s="80">
        <v>0</v>
      </c>
      <c r="H65" s="80">
        <v>0</v>
      </c>
      <c r="I65" s="80">
        <v>0</v>
      </c>
      <c r="J65" s="80">
        <v>364</v>
      </c>
      <c r="K65" s="69"/>
      <c r="L65" s="69"/>
      <c r="M65" s="69"/>
      <c r="N65" s="69"/>
      <c r="O65" s="64">
        <f t="shared" si="10"/>
        <v>364</v>
      </c>
    </row>
    <row r="66" spans="2:21" s="4" customFormat="1" x14ac:dyDescent="0.35">
      <c r="B66" s="71" t="s">
        <v>34</v>
      </c>
      <c r="C66" s="39">
        <v>0</v>
      </c>
      <c r="D66" s="39">
        <v>0</v>
      </c>
      <c r="E66" s="39">
        <v>0</v>
      </c>
      <c r="F66" s="39">
        <v>0</v>
      </c>
      <c r="G66" s="39">
        <v>0</v>
      </c>
      <c r="H66" s="39">
        <v>0</v>
      </c>
      <c r="I66" s="39">
        <v>0</v>
      </c>
      <c r="J66" s="39">
        <v>0</v>
      </c>
      <c r="K66" s="39"/>
      <c r="L66" s="39"/>
      <c r="M66" s="60"/>
      <c r="N66" s="60"/>
      <c r="O66" s="64">
        <f t="shared" si="10"/>
        <v>0</v>
      </c>
    </row>
    <row r="67" spans="2:21" s="4" customFormat="1" x14ac:dyDescent="0.35">
      <c r="B67" s="81" t="s">
        <v>35</v>
      </c>
      <c r="C67" s="69">
        <v>0</v>
      </c>
      <c r="D67" s="69">
        <v>0</v>
      </c>
      <c r="E67" s="69">
        <v>0</v>
      </c>
      <c r="F67" s="69">
        <v>0</v>
      </c>
      <c r="G67" s="69">
        <v>0</v>
      </c>
      <c r="H67" s="69">
        <v>0</v>
      </c>
      <c r="I67" s="69">
        <v>0</v>
      </c>
      <c r="J67" s="69">
        <v>0</v>
      </c>
      <c r="K67" s="82"/>
      <c r="L67" s="82"/>
      <c r="M67" s="82"/>
      <c r="N67" s="82"/>
      <c r="O67" s="64">
        <f t="shared" si="10"/>
        <v>0</v>
      </c>
    </row>
    <row r="68" spans="2:21" s="4" customFormat="1" x14ac:dyDescent="0.35">
      <c r="B68" s="83" t="s">
        <v>31</v>
      </c>
      <c r="C68" s="84">
        <f>SUM(C69:C72)</f>
        <v>0</v>
      </c>
      <c r="D68" s="84">
        <f t="shared" ref="D68:E68" si="12">SUM(D69:D72)</f>
        <v>0</v>
      </c>
      <c r="E68" s="84">
        <f t="shared" si="12"/>
        <v>238</v>
      </c>
      <c r="F68" s="84">
        <f t="shared" ref="F68:N68" si="13">SUM(F69:F72)</f>
        <v>1521</v>
      </c>
      <c r="G68" s="84">
        <f t="shared" si="13"/>
        <v>2554</v>
      </c>
      <c r="H68" s="84">
        <f t="shared" si="13"/>
        <v>1153</v>
      </c>
      <c r="I68" s="84">
        <f t="shared" si="13"/>
        <v>792</v>
      </c>
      <c r="J68" s="84">
        <f t="shared" si="13"/>
        <v>4577</v>
      </c>
      <c r="K68" s="84">
        <f t="shared" si="13"/>
        <v>0</v>
      </c>
      <c r="L68" s="84">
        <f t="shared" si="13"/>
        <v>0</v>
      </c>
      <c r="M68" s="84">
        <f t="shared" si="13"/>
        <v>0</v>
      </c>
      <c r="N68" s="84">
        <f t="shared" si="13"/>
        <v>0</v>
      </c>
      <c r="O68" s="64">
        <f t="shared" si="10"/>
        <v>10835</v>
      </c>
      <c r="Q68" s="16"/>
      <c r="R68" s="85"/>
      <c r="S68" s="16"/>
      <c r="T68" s="85"/>
    </row>
    <row r="69" spans="2:21" s="4" customFormat="1" x14ac:dyDescent="0.35">
      <c r="B69" s="74" t="s">
        <v>38</v>
      </c>
      <c r="C69" s="75">
        <v>0</v>
      </c>
      <c r="D69" s="75">
        <v>0</v>
      </c>
      <c r="E69" s="75">
        <v>0</v>
      </c>
      <c r="F69" s="75">
        <v>0</v>
      </c>
      <c r="G69" s="75">
        <v>0</v>
      </c>
      <c r="H69" s="75">
        <v>0</v>
      </c>
      <c r="I69" s="75">
        <v>0</v>
      </c>
      <c r="J69" s="75">
        <v>0</v>
      </c>
      <c r="K69" s="39"/>
      <c r="L69" s="39"/>
      <c r="M69" s="60"/>
      <c r="N69" s="60"/>
      <c r="O69" s="64">
        <f t="shared" si="10"/>
        <v>0</v>
      </c>
      <c r="Q69" s="16"/>
      <c r="R69" s="85"/>
      <c r="S69" s="16"/>
      <c r="T69" s="85"/>
    </row>
    <row r="70" spans="2:21" s="4" customFormat="1" x14ac:dyDescent="0.35">
      <c r="B70" s="74" t="s">
        <v>39</v>
      </c>
      <c r="C70" s="75">
        <v>0</v>
      </c>
      <c r="D70" s="75">
        <v>0</v>
      </c>
      <c r="E70" s="75">
        <v>0</v>
      </c>
      <c r="F70" s="75">
        <v>0</v>
      </c>
      <c r="G70" s="75">
        <v>0</v>
      </c>
      <c r="H70" s="75">
        <v>0</v>
      </c>
      <c r="I70" s="75">
        <v>0</v>
      </c>
      <c r="J70" s="75">
        <v>0</v>
      </c>
      <c r="K70" s="39"/>
      <c r="L70" s="39"/>
      <c r="M70" s="60"/>
      <c r="N70" s="60"/>
      <c r="O70" s="64">
        <f t="shared" si="10"/>
        <v>0</v>
      </c>
      <c r="Q70" s="16"/>
      <c r="R70" s="85"/>
      <c r="S70" s="16"/>
      <c r="T70" s="85"/>
    </row>
    <row r="71" spans="2:21" s="4" customFormat="1" x14ac:dyDescent="0.35">
      <c r="B71" s="74" t="s">
        <v>40</v>
      </c>
      <c r="C71" s="75">
        <v>0</v>
      </c>
      <c r="D71" s="75">
        <v>0</v>
      </c>
      <c r="E71" s="75">
        <v>0</v>
      </c>
      <c r="F71" s="75">
        <v>0</v>
      </c>
      <c r="G71" s="75">
        <v>0</v>
      </c>
      <c r="H71" s="75">
        <v>0</v>
      </c>
      <c r="I71" s="75">
        <v>0</v>
      </c>
      <c r="J71" s="75">
        <v>0</v>
      </c>
      <c r="K71" s="39"/>
      <c r="L71" s="39"/>
      <c r="M71" s="60"/>
      <c r="N71" s="60"/>
      <c r="O71" s="64">
        <f t="shared" si="10"/>
        <v>0</v>
      </c>
      <c r="Q71" s="65"/>
      <c r="R71" s="86"/>
      <c r="S71" s="65"/>
      <c r="T71" s="86"/>
    </row>
    <row r="72" spans="2:21" s="4" customFormat="1" x14ac:dyDescent="0.35">
      <c r="B72" s="74" t="s">
        <v>48</v>
      </c>
      <c r="C72" s="87">
        <v>0</v>
      </c>
      <c r="D72" s="87">
        <v>0</v>
      </c>
      <c r="E72" s="87">
        <v>238</v>
      </c>
      <c r="F72" s="87">
        <v>1521</v>
      </c>
      <c r="G72" s="87">
        <v>2554</v>
      </c>
      <c r="H72" s="87">
        <v>1153</v>
      </c>
      <c r="I72" s="87">
        <v>792</v>
      </c>
      <c r="J72" s="87">
        <v>4577</v>
      </c>
      <c r="K72" s="88"/>
      <c r="L72" s="88"/>
      <c r="M72" s="88"/>
      <c r="N72" s="88"/>
      <c r="O72" s="64">
        <f t="shared" si="10"/>
        <v>10835</v>
      </c>
      <c r="Q72" s="16"/>
      <c r="R72" s="89"/>
      <c r="T72" s="89"/>
    </row>
    <row r="73" spans="2:21" ht="15" customHeight="1" thickBot="1" x14ac:dyDescent="0.4">
      <c r="B73" s="104" t="s">
        <v>13</v>
      </c>
      <c r="C73" s="105">
        <f>SUM(C60,C61,C62,C63,C64,C65,C66,C68)</f>
        <v>333</v>
      </c>
      <c r="D73" s="105">
        <f t="shared" ref="D73:N73" si="14">SUM(D60,D61,D62,D63,D64,D65,D66,D68)</f>
        <v>217</v>
      </c>
      <c r="E73" s="105">
        <f t="shared" si="14"/>
        <v>434</v>
      </c>
      <c r="F73" s="105">
        <f t="shared" si="14"/>
        <v>1576</v>
      </c>
      <c r="G73" s="105">
        <f t="shared" si="14"/>
        <v>2663</v>
      </c>
      <c r="H73" s="105">
        <f t="shared" si="14"/>
        <v>1401</v>
      </c>
      <c r="I73" s="105">
        <f t="shared" si="14"/>
        <v>2714</v>
      </c>
      <c r="J73" s="105">
        <f t="shared" si="14"/>
        <v>8053</v>
      </c>
      <c r="K73" s="105">
        <f t="shared" si="14"/>
        <v>0</v>
      </c>
      <c r="L73" s="105">
        <f t="shared" si="14"/>
        <v>0</v>
      </c>
      <c r="M73" s="105">
        <f t="shared" si="14"/>
        <v>0</v>
      </c>
      <c r="N73" s="105">
        <f t="shared" si="14"/>
        <v>0</v>
      </c>
      <c r="O73" s="92">
        <f t="shared" si="10"/>
        <v>17391</v>
      </c>
      <c r="Q73" s="16"/>
      <c r="S73" s="16"/>
      <c r="U73" s="16"/>
    </row>
    <row r="74" spans="2:21" x14ac:dyDescent="0.35">
      <c r="B74" s="45" t="s">
        <v>19</v>
      </c>
      <c r="C74" s="93"/>
      <c r="D74" s="93"/>
      <c r="E74" s="93"/>
      <c r="F74" s="94"/>
      <c r="G74" s="94"/>
      <c r="H74" s="94"/>
      <c r="I74" s="93"/>
      <c r="J74" s="93"/>
      <c r="K74" s="93"/>
      <c r="L74" s="93"/>
      <c r="M74" s="93"/>
      <c r="N74" s="93"/>
    </row>
    <row r="75" spans="2:21" x14ac:dyDescent="0.35">
      <c r="B75" s="45"/>
      <c r="C75" s="93"/>
      <c r="D75" s="93"/>
      <c r="E75" s="93"/>
      <c r="F75" s="94"/>
      <c r="G75" s="94"/>
      <c r="H75" s="94"/>
      <c r="I75" s="93"/>
      <c r="J75" s="93"/>
      <c r="K75" s="93"/>
      <c r="L75" s="93"/>
      <c r="M75" s="93"/>
      <c r="N75" s="93"/>
    </row>
    <row r="76" spans="2:21" ht="17.25" x14ac:dyDescent="0.35">
      <c r="B76" s="108" t="s">
        <v>64</v>
      </c>
      <c r="C76" s="108"/>
      <c r="D76" s="108"/>
      <c r="E76" s="108"/>
      <c r="F76" s="108"/>
      <c r="G76" s="108"/>
      <c r="H76" s="108"/>
      <c r="I76" s="108"/>
      <c r="J76" s="108"/>
      <c r="K76" s="108"/>
      <c r="L76" s="108"/>
      <c r="M76" s="108"/>
      <c r="N76" s="108"/>
      <c r="O76" s="108"/>
    </row>
    <row r="77" spans="2:21" ht="4.5" customHeight="1" thickBot="1" x14ac:dyDescent="0.4">
      <c r="B77" s="32"/>
      <c r="C77" s="32"/>
      <c r="D77" s="32"/>
      <c r="E77" s="32"/>
      <c r="F77" s="32"/>
      <c r="G77" s="32"/>
      <c r="H77" s="32"/>
      <c r="I77" s="32"/>
      <c r="J77" s="32"/>
      <c r="K77" s="32"/>
      <c r="L77" s="32"/>
      <c r="M77" s="32"/>
      <c r="N77" s="32"/>
      <c r="O77" s="33"/>
    </row>
    <row r="78" spans="2:21" x14ac:dyDescent="0.35">
      <c r="B78" s="34" t="s">
        <v>25</v>
      </c>
      <c r="C78" s="35" t="s">
        <v>1</v>
      </c>
      <c r="D78" s="35" t="s">
        <v>2</v>
      </c>
      <c r="E78" s="35" t="s">
        <v>3</v>
      </c>
      <c r="F78" s="35" t="s">
        <v>4</v>
      </c>
      <c r="G78" s="35" t="s">
        <v>5</v>
      </c>
      <c r="H78" s="35" t="s">
        <v>6</v>
      </c>
      <c r="I78" s="35" t="s">
        <v>7</v>
      </c>
      <c r="J78" s="35" t="s">
        <v>8</v>
      </c>
      <c r="K78" s="35" t="s">
        <v>9</v>
      </c>
      <c r="L78" s="35" t="s">
        <v>10</v>
      </c>
      <c r="M78" s="35" t="s">
        <v>11</v>
      </c>
      <c r="N78" s="35" t="s">
        <v>12</v>
      </c>
      <c r="O78" s="36" t="s">
        <v>13</v>
      </c>
    </row>
    <row r="79" spans="2:21" x14ac:dyDescent="0.35">
      <c r="B79" s="68" t="s">
        <v>32</v>
      </c>
      <c r="C79" s="39">
        <v>2753</v>
      </c>
      <c r="D79" s="38">
        <v>2575</v>
      </c>
      <c r="E79" s="38">
        <v>4089</v>
      </c>
      <c r="F79" s="38">
        <v>3446</v>
      </c>
      <c r="G79" s="38">
        <v>7505</v>
      </c>
      <c r="H79" s="38">
        <v>6811</v>
      </c>
      <c r="I79" s="38">
        <v>10589</v>
      </c>
      <c r="J79" s="38">
        <v>11887</v>
      </c>
      <c r="K79" s="39"/>
      <c r="L79" s="39"/>
      <c r="M79" s="60"/>
      <c r="N79" s="60"/>
      <c r="O79" s="64">
        <f t="shared" ref="O79:O80" si="15">SUM(C79:N79)</f>
        <v>49655</v>
      </c>
    </row>
    <row r="80" spans="2:21" x14ac:dyDescent="0.35">
      <c r="B80" s="68" t="s">
        <v>33</v>
      </c>
      <c r="C80" s="39">
        <v>4501</v>
      </c>
      <c r="D80" s="38">
        <v>3901</v>
      </c>
      <c r="E80" s="38">
        <v>5944</v>
      </c>
      <c r="F80" s="38">
        <v>4575</v>
      </c>
      <c r="G80" s="38">
        <v>6885</v>
      </c>
      <c r="H80" s="38">
        <v>9055</v>
      </c>
      <c r="I80" s="38">
        <v>14656</v>
      </c>
      <c r="J80" s="38">
        <v>11848</v>
      </c>
      <c r="K80" s="39"/>
      <c r="L80" s="39"/>
      <c r="M80" s="60"/>
      <c r="N80" s="60"/>
      <c r="O80" s="64">
        <f t="shared" si="15"/>
        <v>61365</v>
      </c>
    </row>
    <row r="81" spans="2:15" x14ac:dyDescent="0.35">
      <c r="B81" s="95" t="s">
        <v>54</v>
      </c>
      <c r="C81" s="84">
        <f>SUM(C82:C85)</f>
        <v>2328</v>
      </c>
      <c r="D81" s="84">
        <f t="shared" ref="D81:N81" si="16">SUM(D82:D85)</f>
        <v>3453</v>
      </c>
      <c r="E81" s="84">
        <f t="shared" si="16"/>
        <v>2868</v>
      </c>
      <c r="F81" s="84">
        <f t="shared" si="16"/>
        <v>3934</v>
      </c>
      <c r="G81" s="84">
        <f t="shared" si="16"/>
        <v>4462</v>
      </c>
      <c r="H81" s="84">
        <f t="shared" si="16"/>
        <v>4385</v>
      </c>
      <c r="I81" s="84">
        <f t="shared" si="16"/>
        <v>8576</v>
      </c>
      <c r="J81" s="84">
        <f t="shared" si="16"/>
        <v>5961</v>
      </c>
      <c r="K81" s="84">
        <f t="shared" si="16"/>
        <v>0</v>
      </c>
      <c r="L81" s="84">
        <f t="shared" si="16"/>
        <v>0</v>
      </c>
      <c r="M81" s="84">
        <f t="shared" si="16"/>
        <v>0</v>
      </c>
      <c r="N81" s="84">
        <f t="shared" si="16"/>
        <v>0</v>
      </c>
      <c r="O81" s="64">
        <f>SUM(C81:N81)</f>
        <v>35967</v>
      </c>
    </row>
    <row r="82" spans="2:15" x14ac:dyDescent="0.35">
      <c r="B82" s="96" t="s">
        <v>55</v>
      </c>
      <c r="C82" s="69">
        <v>1780</v>
      </c>
      <c r="D82" s="69">
        <v>2153</v>
      </c>
      <c r="E82" s="69">
        <v>2459</v>
      </c>
      <c r="F82" s="69">
        <v>3310</v>
      </c>
      <c r="G82" s="69">
        <v>3320</v>
      </c>
      <c r="H82" s="69">
        <v>2804</v>
      </c>
      <c r="I82" s="69">
        <v>4226</v>
      </c>
      <c r="J82" s="69">
        <v>4522</v>
      </c>
      <c r="K82" s="69"/>
      <c r="L82" s="69"/>
      <c r="M82" s="69"/>
      <c r="N82" s="69"/>
      <c r="O82" s="64">
        <f t="shared" ref="O82:O93" si="17">SUM(C82:N82)</f>
        <v>24574</v>
      </c>
    </row>
    <row r="83" spans="2:15" x14ac:dyDescent="0.35">
      <c r="B83" s="96" t="s">
        <v>56</v>
      </c>
      <c r="C83" s="80">
        <v>0</v>
      </c>
      <c r="D83" s="80">
        <v>273</v>
      </c>
      <c r="E83" s="80">
        <v>120</v>
      </c>
      <c r="F83" s="80">
        <v>260</v>
      </c>
      <c r="G83" s="80">
        <v>65</v>
      </c>
      <c r="H83" s="80">
        <v>298</v>
      </c>
      <c r="I83" s="80">
        <v>423</v>
      </c>
      <c r="J83" s="80">
        <v>212</v>
      </c>
      <c r="K83" s="69"/>
      <c r="L83" s="69"/>
      <c r="M83" s="69"/>
      <c r="N83" s="69"/>
      <c r="O83" s="64">
        <f t="shared" si="17"/>
        <v>1651</v>
      </c>
    </row>
    <row r="84" spans="2:15" x14ac:dyDescent="0.35">
      <c r="B84" s="96" t="s">
        <v>57</v>
      </c>
      <c r="C84" s="80">
        <v>548</v>
      </c>
      <c r="D84" s="80">
        <v>649</v>
      </c>
      <c r="E84" s="80">
        <v>109</v>
      </c>
      <c r="F84" s="80">
        <v>0</v>
      </c>
      <c r="G84" s="80">
        <v>251</v>
      </c>
      <c r="H84" s="80">
        <v>609</v>
      </c>
      <c r="I84" s="80">
        <f>92+2757</f>
        <v>2849</v>
      </c>
      <c r="J84" s="80">
        <v>1202</v>
      </c>
      <c r="K84" s="69"/>
      <c r="L84" s="69"/>
      <c r="M84" s="69"/>
      <c r="N84" s="69"/>
      <c r="O84" s="64">
        <f t="shared" si="17"/>
        <v>6217</v>
      </c>
    </row>
    <row r="85" spans="2:15" x14ac:dyDescent="0.35">
      <c r="B85" s="96" t="s">
        <v>72</v>
      </c>
      <c r="C85" s="80">
        <v>0</v>
      </c>
      <c r="D85" s="80">
        <v>378</v>
      </c>
      <c r="E85" s="80">
        <v>180</v>
      </c>
      <c r="F85" s="80">
        <v>364</v>
      </c>
      <c r="G85" s="80">
        <f>496+253+77</f>
        <v>826</v>
      </c>
      <c r="H85" s="80">
        <f>453+221</f>
        <v>674</v>
      </c>
      <c r="I85" s="80">
        <f>520+558</f>
        <v>1078</v>
      </c>
      <c r="J85" s="80">
        <v>25</v>
      </c>
      <c r="K85" s="69"/>
      <c r="L85" s="69"/>
      <c r="M85" s="69"/>
      <c r="N85" s="69"/>
      <c r="O85" s="107"/>
    </row>
    <row r="86" spans="2:15" x14ac:dyDescent="0.35">
      <c r="B86" s="95" t="s">
        <v>58</v>
      </c>
      <c r="C86" s="84">
        <f>SUM(C87:C90)</f>
        <v>9970</v>
      </c>
      <c r="D86" s="84">
        <f t="shared" ref="D86:N86" si="18">SUM(D87:D90)</f>
        <v>10915</v>
      </c>
      <c r="E86" s="84">
        <f t="shared" si="18"/>
        <v>18994</v>
      </c>
      <c r="F86" s="84">
        <f t="shared" si="18"/>
        <v>12730</v>
      </c>
      <c r="G86" s="84">
        <f t="shared" si="18"/>
        <v>16330</v>
      </c>
      <c r="H86" s="84">
        <f t="shared" si="18"/>
        <v>14441</v>
      </c>
      <c r="I86" s="84">
        <f t="shared" si="18"/>
        <v>20142</v>
      </c>
      <c r="J86" s="84">
        <f t="shared" si="18"/>
        <v>24797</v>
      </c>
      <c r="K86" s="84">
        <f t="shared" si="18"/>
        <v>0</v>
      </c>
      <c r="L86" s="84">
        <f t="shared" si="18"/>
        <v>0</v>
      </c>
      <c r="M86" s="84">
        <f t="shared" si="18"/>
        <v>0</v>
      </c>
      <c r="N86" s="84">
        <f t="shared" si="18"/>
        <v>0</v>
      </c>
      <c r="O86" s="64">
        <f t="shared" si="17"/>
        <v>128319</v>
      </c>
    </row>
    <row r="87" spans="2:15" x14ac:dyDescent="0.35">
      <c r="B87" s="96" t="s">
        <v>59</v>
      </c>
      <c r="C87" s="69">
        <v>2050</v>
      </c>
      <c r="D87" s="69">
        <v>1764</v>
      </c>
      <c r="E87" s="69">
        <v>3989</v>
      </c>
      <c r="F87" s="69">
        <v>4183</v>
      </c>
      <c r="G87" s="69">
        <v>4028</v>
      </c>
      <c r="H87" s="69">
        <v>2713</v>
      </c>
      <c r="I87" s="69">
        <v>4856</v>
      </c>
      <c r="J87" s="69">
        <v>4764</v>
      </c>
      <c r="K87" s="82"/>
      <c r="L87" s="82"/>
      <c r="M87" s="82"/>
      <c r="N87" s="82"/>
      <c r="O87" s="64">
        <f t="shared" si="17"/>
        <v>28347</v>
      </c>
    </row>
    <row r="88" spans="2:15" x14ac:dyDescent="0.35">
      <c r="B88" s="96" t="s">
        <v>60</v>
      </c>
      <c r="C88" s="75">
        <v>6982</v>
      </c>
      <c r="D88" s="38">
        <v>6979</v>
      </c>
      <c r="E88" s="38">
        <v>14777</v>
      </c>
      <c r="F88" s="38">
        <v>7523</v>
      </c>
      <c r="G88" s="38">
        <f>8874+2489</f>
        <v>11363</v>
      </c>
      <c r="H88" s="38">
        <f>3844+6766</f>
        <v>10610</v>
      </c>
      <c r="I88" s="38">
        <f>2152+12328</f>
        <v>14480</v>
      </c>
      <c r="J88" s="38">
        <v>17936</v>
      </c>
      <c r="K88" s="75"/>
      <c r="L88" s="75"/>
      <c r="M88" s="75"/>
      <c r="N88" s="75"/>
      <c r="O88" s="64">
        <f t="shared" si="17"/>
        <v>90650</v>
      </c>
    </row>
    <row r="89" spans="2:15" x14ac:dyDescent="0.35">
      <c r="B89" s="96" t="s">
        <v>71</v>
      </c>
      <c r="C89" s="69">
        <v>938</v>
      </c>
      <c r="D89" s="69">
        <v>1926</v>
      </c>
      <c r="E89" s="69">
        <v>228</v>
      </c>
      <c r="F89" s="69">
        <v>1024</v>
      </c>
      <c r="G89" s="69">
        <v>939</v>
      </c>
      <c r="H89" s="69">
        <f>1023+95</f>
        <v>1118</v>
      </c>
      <c r="I89" s="69">
        <f>806</f>
        <v>806</v>
      </c>
      <c r="J89" s="69">
        <v>2097</v>
      </c>
      <c r="K89" s="69"/>
      <c r="L89" s="69"/>
      <c r="M89" s="69"/>
      <c r="N89" s="69"/>
      <c r="O89" s="64">
        <f t="shared" si="17"/>
        <v>9076</v>
      </c>
    </row>
    <row r="90" spans="2:15" x14ac:dyDescent="0.35">
      <c r="B90" s="96" t="s">
        <v>73</v>
      </c>
      <c r="C90" s="69">
        <v>0</v>
      </c>
      <c r="D90" s="69">
        <v>246</v>
      </c>
      <c r="E90" s="69">
        <v>0</v>
      </c>
      <c r="F90" s="69">
        <v>0</v>
      </c>
      <c r="G90" s="69">
        <v>0</v>
      </c>
      <c r="H90" s="69">
        <v>0</v>
      </c>
      <c r="I90" s="69">
        <v>0</v>
      </c>
      <c r="J90" s="69">
        <v>0</v>
      </c>
      <c r="K90" s="69"/>
      <c r="L90" s="69"/>
      <c r="M90" s="69"/>
      <c r="N90" s="69"/>
      <c r="O90" s="107">
        <f t="shared" si="17"/>
        <v>246</v>
      </c>
    </row>
    <row r="91" spans="2:15" x14ac:dyDescent="0.35">
      <c r="B91" s="95" t="s">
        <v>61</v>
      </c>
      <c r="C91" s="84">
        <f>SUM(C92:C93)</f>
        <v>220</v>
      </c>
      <c r="D91" s="84">
        <f t="shared" ref="D91:N91" si="19">SUM(D92:D93)</f>
        <v>649</v>
      </c>
      <c r="E91" s="84">
        <f t="shared" si="19"/>
        <v>858</v>
      </c>
      <c r="F91" s="84">
        <f t="shared" si="19"/>
        <v>856</v>
      </c>
      <c r="G91" s="84">
        <f t="shared" si="19"/>
        <v>2544</v>
      </c>
      <c r="H91" s="84">
        <f t="shared" si="19"/>
        <v>1166</v>
      </c>
      <c r="I91" s="84">
        <f t="shared" si="19"/>
        <v>3460</v>
      </c>
      <c r="J91" s="84">
        <f t="shared" si="19"/>
        <v>2242</v>
      </c>
      <c r="K91" s="84">
        <f t="shared" si="19"/>
        <v>0</v>
      </c>
      <c r="L91" s="84">
        <f t="shared" si="19"/>
        <v>0</v>
      </c>
      <c r="M91" s="84">
        <f t="shared" si="19"/>
        <v>0</v>
      </c>
      <c r="N91" s="84">
        <f t="shared" si="19"/>
        <v>0</v>
      </c>
      <c r="O91" s="64">
        <f t="shared" si="17"/>
        <v>11995</v>
      </c>
    </row>
    <row r="92" spans="2:15" x14ac:dyDescent="0.35">
      <c r="B92" s="96" t="s">
        <v>62</v>
      </c>
      <c r="C92" s="75">
        <v>220</v>
      </c>
      <c r="D92" s="38">
        <v>319</v>
      </c>
      <c r="E92" s="38">
        <v>567</v>
      </c>
      <c r="F92" s="38">
        <v>618</v>
      </c>
      <c r="G92" s="38">
        <v>1541</v>
      </c>
      <c r="H92" s="38">
        <v>523</v>
      </c>
      <c r="I92" s="38">
        <v>1393</v>
      </c>
      <c r="J92" s="38">
        <v>1329</v>
      </c>
      <c r="K92" s="39"/>
      <c r="L92" s="39"/>
      <c r="M92" s="60"/>
      <c r="N92" s="60"/>
      <c r="O92" s="64">
        <f t="shared" si="17"/>
        <v>6510</v>
      </c>
    </row>
    <row r="93" spans="2:15" x14ac:dyDescent="0.35">
      <c r="B93" s="96" t="s">
        <v>63</v>
      </c>
      <c r="C93" s="75">
        <v>0</v>
      </c>
      <c r="D93" s="38">
        <v>330</v>
      </c>
      <c r="E93" s="38">
        <v>291</v>
      </c>
      <c r="F93" s="38">
        <v>238</v>
      </c>
      <c r="G93" s="38">
        <v>1003</v>
      </c>
      <c r="H93" s="38">
        <v>643</v>
      </c>
      <c r="I93" s="38">
        <f>122+1945</f>
        <v>2067</v>
      </c>
      <c r="J93" s="38">
        <f>875+38</f>
        <v>913</v>
      </c>
      <c r="K93" s="39"/>
      <c r="L93" s="39"/>
      <c r="M93" s="60"/>
      <c r="N93" s="60"/>
      <c r="O93" s="64">
        <f t="shared" si="17"/>
        <v>5485</v>
      </c>
    </row>
    <row r="94" spans="2:15" ht="15.75" thickBot="1" x14ac:dyDescent="0.4">
      <c r="B94" s="90" t="s">
        <v>13</v>
      </c>
      <c r="C94" s="91">
        <f>C79+C80+C81+C86+C91</f>
        <v>19772</v>
      </c>
      <c r="D94" s="91">
        <f t="shared" ref="D94:N94" si="20">D79+D80+D81+D86+D91</f>
        <v>21493</v>
      </c>
      <c r="E94" s="91">
        <f t="shared" si="20"/>
        <v>32753</v>
      </c>
      <c r="F94" s="91">
        <f t="shared" si="20"/>
        <v>25541</v>
      </c>
      <c r="G94" s="91">
        <f t="shared" si="20"/>
        <v>37726</v>
      </c>
      <c r="H94" s="91">
        <f t="shared" si="20"/>
        <v>35858</v>
      </c>
      <c r="I94" s="91">
        <f t="shared" si="20"/>
        <v>57423</v>
      </c>
      <c r="J94" s="91">
        <f t="shared" si="20"/>
        <v>56735</v>
      </c>
      <c r="K94" s="91">
        <f t="shared" si="20"/>
        <v>0</v>
      </c>
      <c r="L94" s="91">
        <f t="shared" si="20"/>
        <v>0</v>
      </c>
      <c r="M94" s="91">
        <f t="shared" si="20"/>
        <v>0</v>
      </c>
      <c r="N94" s="91">
        <f t="shared" si="20"/>
        <v>0</v>
      </c>
      <c r="O94" s="92">
        <f t="shared" ref="O94" si="21">SUM(C94:N94)</f>
        <v>287301</v>
      </c>
    </row>
    <row r="95" spans="2:15" x14ac:dyDescent="0.35">
      <c r="B95" s="45" t="s">
        <v>19</v>
      </c>
      <c r="C95" s="93"/>
      <c r="D95" s="93"/>
      <c r="E95" s="93"/>
      <c r="F95" s="94"/>
      <c r="G95" s="94"/>
      <c r="H95" s="94"/>
      <c r="I95" s="93"/>
      <c r="J95" s="93"/>
      <c r="K95" s="93"/>
      <c r="L95" s="93"/>
      <c r="M95" s="93"/>
      <c r="N95" s="93"/>
    </row>
    <row r="96" spans="2:15" x14ac:dyDescent="0.35">
      <c r="B96" s="45"/>
      <c r="C96" s="93"/>
      <c r="D96" s="93"/>
      <c r="E96" s="93"/>
      <c r="F96" s="94"/>
      <c r="G96" s="94"/>
      <c r="H96" s="94"/>
      <c r="I96" s="93"/>
      <c r="J96" s="93"/>
      <c r="K96" s="93"/>
      <c r="L96" s="93"/>
      <c r="M96" s="93"/>
      <c r="N96" s="93"/>
    </row>
    <row r="97" spans="2:17" ht="15" customHeight="1" x14ac:dyDescent="0.35">
      <c r="B97" s="108" t="s">
        <v>70</v>
      </c>
      <c r="C97" s="108"/>
      <c r="D97" s="108"/>
      <c r="E97" s="108"/>
      <c r="F97" s="108"/>
      <c r="G97" s="108"/>
      <c r="H97" s="108"/>
      <c r="I97" s="108"/>
      <c r="J97" s="108"/>
      <c r="K97" s="108"/>
      <c r="L97" s="108"/>
      <c r="M97" s="108"/>
      <c r="N97" s="108"/>
      <c r="O97" s="108"/>
      <c r="Q97" s="65"/>
    </row>
    <row r="98" spans="2:17" ht="4.5" customHeight="1" thickBot="1" x14ac:dyDescent="0.4">
      <c r="B98" s="33"/>
      <c r="C98" s="33"/>
      <c r="D98" s="33"/>
      <c r="E98" s="33"/>
      <c r="F98" s="33"/>
      <c r="G98" s="33"/>
      <c r="H98" s="33"/>
      <c r="I98" s="33"/>
      <c r="J98" s="33"/>
      <c r="K98" s="33"/>
      <c r="L98" s="33"/>
      <c r="M98" s="33"/>
      <c r="N98" s="33"/>
      <c r="O98" s="33"/>
    </row>
    <row r="99" spans="2:17" x14ac:dyDescent="0.35">
      <c r="B99" s="34" t="s">
        <v>25</v>
      </c>
      <c r="C99" s="35" t="s">
        <v>1</v>
      </c>
      <c r="D99" s="35" t="s">
        <v>2</v>
      </c>
      <c r="E99" s="35" t="s">
        <v>3</v>
      </c>
      <c r="F99" s="35" t="s">
        <v>4</v>
      </c>
      <c r="G99" s="35" t="s">
        <v>5</v>
      </c>
      <c r="H99" s="35" t="s">
        <v>6</v>
      </c>
      <c r="I99" s="35" t="s">
        <v>7</v>
      </c>
      <c r="J99" s="35" t="s">
        <v>8</v>
      </c>
      <c r="K99" s="35" t="s">
        <v>9</v>
      </c>
      <c r="L99" s="35" t="s">
        <v>10</v>
      </c>
      <c r="M99" s="35" t="s">
        <v>11</v>
      </c>
      <c r="N99" s="35" t="s">
        <v>12</v>
      </c>
      <c r="O99" s="36" t="s">
        <v>13</v>
      </c>
    </row>
    <row r="100" spans="2:17" x14ac:dyDescent="0.35">
      <c r="B100" s="68" t="s">
        <v>0</v>
      </c>
      <c r="C100" s="97">
        <v>829</v>
      </c>
      <c r="D100" s="98">
        <v>1057</v>
      </c>
      <c r="E100" s="98">
        <v>705</v>
      </c>
      <c r="F100" s="98">
        <v>959</v>
      </c>
      <c r="G100" s="98">
        <v>1113</v>
      </c>
      <c r="H100" s="98">
        <v>1391</v>
      </c>
      <c r="I100" s="98">
        <v>2128</v>
      </c>
      <c r="J100" s="98">
        <v>2088</v>
      </c>
      <c r="K100" s="98"/>
      <c r="L100" s="99"/>
      <c r="M100" s="100"/>
      <c r="N100" s="40"/>
      <c r="O100" s="101">
        <f>SUM(C100:N100)</f>
        <v>10270</v>
      </c>
    </row>
    <row r="101" spans="2:17" x14ac:dyDescent="0.35">
      <c r="B101" s="68" t="s">
        <v>36</v>
      </c>
      <c r="C101" s="97">
        <v>0</v>
      </c>
      <c r="D101" s="98">
        <v>0</v>
      </c>
      <c r="E101" s="98">
        <v>0</v>
      </c>
      <c r="F101" s="98">
        <v>0</v>
      </c>
      <c r="G101" s="98">
        <v>0</v>
      </c>
      <c r="H101" s="98">
        <v>0</v>
      </c>
      <c r="I101" s="98">
        <v>0</v>
      </c>
      <c r="J101" s="98">
        <v>0</v>
      </c>
      <c r="K101" s="98"/>
      <c r="L101" s="98"/>
      <c r="M101" s="40"/>
      <c r="N101" s="40"/>
      <c r="O101" s="101">
        <f>SUM(C101:N101)</f>
        <v>0</v>
      </c>
    </row>
    <row r="102" spans="2:17" ht="15.75" thickBot="1" x14ac:dyDescent="0.4">
      <c r="B102" s="43" t="s">
        <v>13</v>
      </c>
      <c r="C102" s="90">
        <f t="shared" ref="C102:N102" si="22">SUM(C100:C101)</f>
        <v>829</v>
      </c>
      <c r="D102" s="90">
        <f t="shared" si="22"/>
        <v>1057</v>
      </c>
      <c r="E102" s="90">
        <f t="shared" si="22"/>
        <v>705</v>
      </c>
      <c r="F102" s="90">
        <f t="shared" si="22"/>
        <v>959</v>
      </c>
      <c r="G102" s="90">
        <f t="shared" si="22"/>
        <v>1113</v>
      </c>
      <c r="H102" s="90">
        <f t="shared" si="22"/>
        <v>1391</v>
      </c>
      <c r="I102" s="90">
        <f t="shared" si="22"/>
        <v>2128</v>
      </c>
      <c r="J102" s="90">
        <f t="shared" si="22"/>
        <v>2088</v>
      </c>
      <c r="K102" s="90">
        <f t="shared" si="22"/>
        <v>0</v>
      </c>
      <c r="L102" s="90">
        <f t="shared" si="22"/>
        <v>0</v>
      </c>
      <c r="M102" s="90">
        <f t="shared" si="22"/>
        <v>0</v>
      </c>
      <c r="N102" s="90">
        <f t="shared" si="22"/>
        <v>0</v>
      </c>
      <c r="O102" s="101">
        <f>SUM(C102:N102)</f>
        <v>10270</v>
      </c>
    </row>
    <row r="103" spans="2:17" ht="11.25" customHeight="1" x14ac:dyDescent="0.35"/>
    <row r="105" spans="2:17" x14ac:dyDescent="0.35">
      <c r="C105" s="102"/>
      <c r="D105" s="102"/>
      <c r="E105" s="102"/>
      <c r="F105" s="102"/>
      <c r="G105" s="102"/>
      <c r="H105" s="102"/>
      <c r="I105" s="102"/>
      <c r="J105" s="102"/>
      <c r="K105" s="102"/>
      <c r="L105" s="102"/>
      <c r="M105" s="102"/>
      <c r="N105" s="102"/>
      <c r="O105" s="102"/>
    </row>
    <row r="106" spans="2:17" x14ac:dyDescent="0.35">
      <c r="F106" s="93"/>
      <c r="G106" s="93"/>
      <c r="H106" s="93"/>
      <c r="O106" s="93"/>
    </row>
    <row r="107" spans="2:17" x14ac:dyDescent="0.35">
      <c r="O107" s="102"/>
    </row>
    <row r="108" spans="2:17" x14ac:dyDescent="0.35">
      <c r="H108" s="93"/>
      <c r="I108" s="93"/>
      <c r="J108" s="93"/>
      <c r="O108" s="102"/>
    </row>
    <row r="110" spans="2:17" x14ac:dyDescent="0.35">
      <c r="C110" s="93"/>
      <c r="D110" s="93"/>
      <c r="E110" s="93"/>
      <c r="F110" s="93"/>
      <c r="G110" s="93"/>
      <c r="H110" s="93"/>
      <c r="I110" s="93"/>
      <c r="J110" s="93"/>
      <c r="K110" s="93"/>
      <c r="L110" s="93"/>
      <c r="M110" s="93"/>
      <c r="N110" s="93"/>
      <c r="O110" s="102"/>
    </row>
    <row r="111" spans="2:17" x14ac:dyDescent="0.35">
      <c r="C111" s="93"/>
      <c r="D111" s="93"/>
      <c r="E111" s="93"/>
      <c r="F111" s="93"/>
      <c r="G111" s="93"/>
      <c r="H111" s="93"/>
      <c r="I111" s="93"/>
      <c r="J111" s="93"/>
      <c r="K111" s="93"/>
      <c r="L111" s="93"/>
      <c r="M111" s="93"/>
      <c r="N111" s="93"/>
      <c r="O111" s="102"/>
    </row>
    <row r="112" spans="2:17" x14ac:dyDescent="0.35">
      <c r="C112" s="93"/>
      <c r="D112" s="93"/>
      <c r="E112" s="93"/>
      <c r="F112" s="93"/>
      <c r="G112" s="93"/>
      <c r="H112" s="93"/>
      <c r="I112" s="93"/>
      <c r="J112" s="93"/>
      <c r="K112" s="93"/>
      <c r="L112" s="93"/>
      <c r="M112" s="93"/>
      <c r="N112" s="93"/>
      <c r="O112" s="102"/>
    </row>
    <row r="113" spans="3:15" x14ac:dyDescent="0.35">
      <c r="C113" s="93"/>
      <c r="D113" s="93"/>
      <c r="E113" s="93"/>
      <c r="F113" s="93"/>
      <c r="G113" s="93"/>
      <c r="H113" s="93"/>
      <c r="I113" s="93"/>
      <c r="J113" s="93"/>
      <c r="K113" s="93"/>
      <c r="L113" s="93"/>
      <c r="M113" s="93"/>
      <c r="N113" s="93"/>
      <c r="O113" s="102"/>
    </row>
    <row r="118" spans="3:15" x14ac:dyDescent="0.35">
      <c r="C118" s="93"/>
      <c r="D118" s="93"/>
      <c r="E118" s="93"/>
      <c r="F118" s="93"/>
      <c r="G118" s="93"/>
      <c r="H118" s="93"/>
      <c r="I118" s="93"/>
      <c r="J118" s="93"/>
      <c r="K118" s="93"/>
      <c r="L118" s="93"/>
      <c r="M118" s="93"/>
      <c r="N118" s="93"/>
    </row>
    <row r="120" spans="3:15" x14ac:dyDescent="0.35">
      <c r="C120" s="93"/>
      <c r="D120" s="93"/>
      <c r="E120" s="93"/>
      <c r="F120" s="93"/>
      <c r="G120" s="93"/>
      <c r="H120" s="93"/>
      <c r="I120" s="93"/>
      <c r="J120" s="93"/>
      <c r="K120" s="93"/>
      <c r="L120" s="93"/>
      <c r="M120" s="93"/>
      <c r="N120" s="93"/>
    </row>
    <row r="122" spans="3:15" x14ac:dyDescent="0.35">
      <c r="C122" s="93"/>
      <c r="D122" s="93"/>
      <c r="E122" s="93"/>
      <c r="F122" s="93"/>
      <c r="G122" s="93"/>
      <c r="H122" s="93"/>
      <c r="I122" s="93"/>
      <c r="J122" s="93"/>
      <c r="K122" s="93"/>
      <c r="L122" s="93"/>
    </row>
    <row r="124" spans="3:15" x14ac:dyDescent="0.35">
      <c r="O124" s="103"/>
    </row>
  </sheetData>
  <mergeCells count="8">
    <mergeCell ref="B97:O97"/>
    <mergeCell ref="B1:O1"/>
    <mergeCell ref="B18:O18"/>
    <mergeCell ref="B29:O29"/>
    <mergeCell ref="B36:O36"/>
    <mergeCell ref="B57:O57"/>
    <mergeCell ref="B11:O11"/>
    <mergeCell ref="B76:O76"/>
  </mergeCells>
  <pageMargins left="0.86614173228346458" right="0.31496062992125984" top="0.15748031496062992" bottom="0.78740157480314965" header="0" footer="0"/>
  <pageSetup paperSize="119" scale="36" orientation="landscape" r:id="rId1"/>
  <headerFooter alignWithMargins="0"/>
  <ignoredErrors>
    <ignoredError sqref="O6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 carga </vt:lpstr>
      <vt:lpstr>'Mov. carga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2025-09-17T22:08:31Z</dcterms:modified>
</cp:coreProperties>
</file>